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7E5B931-4B79-4735-AAEA-DFE7148706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List1" sheetId="9" r:id="rId6"/>
  </sheets>
  <definedNames>
    <definedName name="_xlnm._FilterDatabase" localSheetId="4" hidden="1">'POSEBNI DIO'!$B$6:$I$33</definedName>
    <definedName name="_xlnm.Print_Area" localSheetId="1">' Račun prihoda i rashoda'!$B$1:$I$104</definedName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5" i="7" l="1"/>
  <c r="F170" i="7"/>
  <c r="I194" i="7"/>
  <c r="I193" i="7"/>
  <c r="I192" i="7"/>
  <c r="J27" i="1"/>
  <c r="J41" i="3"/>
  <c r="F17" i="5" l="1"/>
  <c r="F7" i="5"/>
  <c r="F38" i="5"/>
  <c r="F34" i="5"/>
  <c r="F28" i="5"/>
  <c r="F27" i="5" l="1"/>
  <c r="H60" i="7"/>
  <c r="H59" i="7" s="1"/>
  <c r="H58" i="7" s="1"/>
  <c r="H57" i="7" s="1"/>
  <c r="H112" i="7"/>
  <c r="H251" i="7"/>
  <c r="F253" i="7"/>
  <c r="F245" i="7" s="1"/>
  <c r="F244" i="7" s="1"/>
  <c r="I218" i="7"/>
  <c r="H215" i="7"/>
  <c r="H214" i="7" s="1"/>
  <c r="I189" i="7"/>
  <c r="I188" i="7"/>
  <c r="H187" i="7"/>
  <c r="I187" i="7" s="1"/>
  <c r="H173" i="7"/>
  <c r="H172" i="7" s="1"/>
  <c r="H171" i="7" s="1"/>
  <c r="H109" i="7"/>
  <c r="H108" i="7" s="1"/>
  <c r="H107" i="7" s="1"/>
  <c r="H170" i="7" l="1"/>
  <c r="I215" i="7"/>
  <c r="H88" i="7"/>
  <c r="I88" i="7" s="1"/>
  <c r="H52" i="7"/>
  <c r="H39" i="7"/>
  <c r="H85" i="7" l="1"/>
  <c r="I85" i="7" s="1"/>
  <c r="F121" i="7"/>
  <c r="F120" i="7" s="1"/>
  <c r="F99" i="7"/>
  <c r="F76" i="7"/>
  <c r="F75" i="7" s="1"/>
  <c r="F67" i="7" s="1"/>
  <c r="F60" i="7"/>
  <c r="F59" i="7" s="1"/>
  <c r="F58" i="7" s="1"/>
  <c r="F57" i="7" s="1"/>
  <c r="F47" i="7"/>
  <c r="F46" i="7" s="1"/>
  <c r="F36" i="7"/>
  <c r="F35" i="7" s="1"/>
  <c r="F13" i="7"/>
  <c r="F12" i="7" s="1"/>
  <c r="F214" i="7"/>
  <c r="J13" i="3"/>
  <c r="J34" i="3"/>
  <c r="J33" i="3" s="1"/>
  <c r="H93" i="3"/>
  <c r="D44" i="5"/>
  <c r="D38" i="5"/>
  <c r="D34" i="5"/>
  <c r="D28" i="5"/>
  <c r="D27" i="5" s="1"/>
  <c r="D7" i="8"/>
  <c r="D6" i="8" s="1"/>
  <c r="C7" i="8"/>
  <c r="C6" i="8"/>
  <c r="C38" i="5"/>
  <c r="C34" i="5"/>
  <c r="C28" i="5"/>
  <c r="C17" i="5"/>
  <c r="C13" i="5"/>
  <c r="C7" i="5"/>
  <c r="G42" i="3"/>
  <c r="G41" i="3" s="1"/>
  <c r="G33" i="3"/>
  <c r="G25" i="3"/>
  <c r="G13" i="3"/>
  <c r="G12" i="3" s="1"/>
  <c r="G15" i="1"/>
  <c r="G16" i="1" s="1"/>
  <c r="G27" i="1" s="1"/>
  <c r="G11" i="3" l="1"/>
  <c r="G10" i="3" s="1"/>
  <c r="C6" i="5"/>
  <c r="F213" i="7"/>
  <c r="I213" i="7" s="1"/>
  <c r="I214" i="7"/>
  <c r="C27" i="5"/>
  <c r="I129" i="7"/>
  <c r="H247" i="7"/>
  <c r="H246" i="7" s="1"/>
  <c r="H11" i="3"/>
  <c r="H10" i="3" s="1"/>
  <c r="F13" i="5"/>
  <c r="I81" i="7"/>
  <c r="H14" i="7"/>
  <c r="H13" i="7" s="1"/>
  <c r="H158" i="7"/>
  <c r="H157" i="7" s="1"/>
  <c r="H156" i="7" s="1"/>
  <c r="H125" i="7"/>
  <c r="H254" i="7"/>
  <c r="H253" i="7" s="1"/>
  <c r="H77" i="7"/>
  <c r="H76" i="7" s="1"/>
  <c r="H100" i="7"/>
  <c r="H48" i="7"/>
  <c r="H47" i="7" s="1"/>
  <c r="H46" i="7" s="1"/>
  <c r="H36" i="7"/>
  <c r="H35" i="7" s="1"/>
  <c r="D17" i="5"/>
  <c r="D7" i="5"/>
  <c r="H42" i="3"/>
  <c r="H41" i="3" s="1"/>
  <c r="F11" i="7"/>
  <c r="H245" i="7" l="1"/>
  <c r="H244" i="7" s="1"/>
  <c r="H99" i="7"/>
  <c r="H75" i="7" s="1"/>
  <c r="H67" i="7" s="1"/>
  <c r="H15" i="1"/>
  <c r="H16" i="1" s="1"/>
  <c r="J12" i="3" l="1"/>
  <c r="L86" i="3"/>
  <c r="H45" i="5" l="1"/>
  <c r="H44" i="5"/>
  <c r="H41" i="5"/>
  <c r="G41" i="5"/>
  <c r="G40" i="5"/>
  <c r="H39" i="5"/>
  <c r="G39" i="5"/>
  <c r="G36" i="5"/>
  <c r="H36" i="5"/>
  <c r="H35" i="5"/>
  <c r="G35" i="5"/>
  <c r="H34" i="5"/>
  <c r="H24" i="5"/>
  <c r="H20" i="5"/>
  <c r="H19" i="5"/>
  <c r="H18" i="5"/>
  <c r="G20" i="5"/>
  <c r="G19" i="5"/>
  <c r="H15" i="5"/>
  <c r="G15" i="5"/>
  <c r="H14" i="5"/>
  <c r="G14" i="5"/>
  <c r="H8" i="5"/>
  <c r="G8" i="5"/>
  <c r="G18" i="5"/>
  <c r="G7" i="5"/>
  <c r="K99" i="3"/>
  <c r="K100" i="3"/>
  <c r="I104" i="7"/>
  <c r="I77" i="7"/>
  <c r="G17" i="5" l="1"/>
  <c r="F6" i="5"/>
  <c r="G34" i="5"/>
  <c r="G38" i="5"/>
  <c r="G13" i="5"/>
  <c r="I173" i="7"/>
  <c r="I76" i="7"/>
  <c r="I184" i="7"/>
  <c r="I183" i="7"/>
  <c r="I182" i="7"/>
  <c r="I122" i="7"/>
  <c r="I121" i="7"/>
  <c r="I120" i="7"/>
  <c r="I109" i="7"/>
  <c r="I108" i="7"/>
  <c r="I107" i="7"/>
  <c r="D13" i="5" l="1"/>
  <c r="H7" i="5"/>
  <c r="D23" i="5"/>
  <c r="H23" i="5" s="1"/>
  <c r="I100" i="7"/>
  <c r="G21" i="9"/>
  <c r="G19" i="9"/>
  <c r="G10" i="9"/>
  <c r="H13" i="5" l="1"/>
  <c r="D6" i="5"/>
  <c r="H6" i="5" s="1"/>
  <c r="H17" i="5"/>
  <c r="I99" i="7"/>
  <c r="I172" i="7"/>
  <c r="F10" i="7"/>
  <c r="I125" i="7"/>
  <c r="I167" i="7"/>
  <c r="I166" i="7"/>
  <c r="I165" i="7"/>
  <c r="I179" i="7"/>
  <c r="I178" i="7"/>
  <c r="I177" i="7"/>
  <c r="I67" i="7" l="1"/>
  <c r="I75" i="7"/>
  <c r="I170" i="7"/>
  <c r="I171" i="7"/>
  <c r="I245" i="7"/>
  <c r="I244" i="7"/>
  <c r="I254" i="7"/>
  <c r="I258" i="7"/>
  <c r="I247" i="7"/>
  <c r="I46" i="7"/>
  <c r="I37" i="7"/>
  <c r="I36" i="7"/>
  <c r="H12" i="7"/>
  <c r="H11" i="7" s="1"/>
  <c r="K88" i="3"/>
  <c r="K87" i="3"/>
  <c r="K86" i="3"/>
  <c r="K75" i="3"/>
  <c r="J15" i="1"/>
  <c r="J16" i="1" s="1"/>
  <c r="H10" i="7" l="1"/>
  <c r="I11" i="7"/>
  <c r="H9" i="7"/>
  <c r="H8" i="7" s="1"/>
  <c r="L12" i="3"/>
  <c r="F9" i="7"/>
  <c r="F8" i="7" s="1"/>
  <c r="I52" i="7"/>
  <c r="I58" i="7"/>
  <c r="I57" i="7"/>
  <c r="I47" i="7"/>
  <c r="I48" i="7"/>
  <c r="J11" i="3"/>
  <c r="J10" i="3" s="1"/>
  <c r="L43" i="3"/>
  <c r="L81" i="3"/>
  <c r="L51" i="3"/>
  <c r="L94" i="3"/>
  <c r="L42" i="3"/>
  <c r="I32" i="7"/>
  <c r="I253" i="7" l="1"/>
  <c r="I246" i="7"/>
  <c r="L14" i="1"/>
  <c r="L13" i="1"/>
  <c r="L12" i="1"/>
  <c r="L10" i="1"/>
  <c r="I59" i="7" l="1"/>
  <c r="I60" i="7"/>
  <c r="I13" i="7"/>
  <c r="I14" i="7"/>
  <c r="K98" i="3"/>
  <c r="K95" i="3"/>
  <c r="K94" i="3"/>
  <c r="L93" i="3"/>
  <c r="K83" i="3"/>
  <c r="K81" i="3"/>
  <c r="K78" i="3"/>
  <c r="K77" i="3"/>
  <c r="K74" i="3"/>
  <c r="K73" i="3"/>
  <c r="K72" i="3"/>
  <c r="K71" i="3"/>
  <c r="K70" i="3"/>
  <c r="K68" i="3"/>
  <c r="K65" i="3"/>
  <c r="K64" i="3"/>
  <c r="K62" i="3"/>
  <c r="K61" i="3"/>
  <c r="K60" i="3"/>
  <c r="K59" i="3"/>
  <c r="K58" i="3"/>
  <c r="K57" i="3"/>
  <c r="K55" i="3"/>
  <c r="K54" i="3"/>
  <c r="K53" i="3"/>
  <c r="K52" i="3"/>
  <c r="K51" i="3"/>
  <c r="K49" i="3"/>
  <c r="K48" i="3"/>
  <c r="K47" i="3"/>
  <c r="K46" i="3"/>
  <c r="K45" i="3"/>
  <c r="K44" i="3"/>
  <c r="K43" i="3"/>
  <c r="K42" i="3"/>
  <c r="L41" i="3"/>
  <c r="K14" i="1"/>
  <c r="K13" i="1"/>
  <c r="K10" i="1"/>
  <c r="K93" i="3" l="1"/>
  <c r="I12" i="7"/>
  <c r="L15" i="1"/>
  <c r="K15" i="1"/>
  <c r="G6" i="5" l="1"/>
  <c r="I10" i="7"/>
  <c r="K41" i="3"/>
  <c r="I9" i="7" l="1"/>
  <c r="K35" i="3"/>
  <c r="K27" i="3"/>
  <c r="K14" i="3"/>
  <c r="I8" i="7" l="1"/>
  <c r="L25" i="3"/>
  <c r="K13" i="3"/>
  <c r="K25" i="3"/>
  <c r="K12" i="3"/>
  <c r="K34" i="3"/>
  <c r="L33" i="3"/>
  <c r="K26" i="3"/>
  <c r="K33" i="3" l="1"/>
  <c r="L11" i="3"/>
  <c r="K11" i="3" l="1"/>
  <c r="L10" i="3"/>
  <c r="K10" i="3" l="1"/>
  <c r="H6" i="8" l="1"/>
  <c r="G6" i="8"/>
  <c r="H8" i="8"/>
  <c r="G8" i="8"/>
  <c r="H7" i="8"/>
  <c r="G7" i="8"/>
  <c r="H38" i="5"/>
  <c r="H40" i="5"/>
  <c r="H28" i="5"/>
  <c r="H27" i="5"/>
  <c r="H29" i="5"/>
  <c r="G29" i="5"/>
  <c r="G27" i="5"/>
  <c r="G28" i="5"/>
</calcChain>
</file>

<file path=xl/sharedStrings.xml><?xml version="1.0" encoding="utf-8"?>
<sst xmlns="http://schemas.openxmlformats.org/spreadsheetml/2006/main" count="622" uniqueCount="284">
  <si>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</si>
  <si>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</si>
  <si>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</si>
  <si>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</si>
  <si>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</si>
  <si>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</si>
  <si>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</si>
  <si>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</si>
  <si>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</si>
  <si>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</si>
  <si>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</si>
  <si>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</si>
  <si>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</si>
  <si>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</si>
  <si>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</si>
  <si>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</si>
  <si>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</si>
  <si>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</si>
  <si>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</si>
  <si>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</si>
  <si>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</si>
  <si>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</si>
  <si>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</si>
  <si>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</si>
  <si>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</si>
  <si>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</si>
  <si>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</si>
  <si>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</si>
  <si>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</si>
  <si>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</si>
  <si>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</si>
  <si>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</si>
  <si>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</si>
  <si>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</si>
  <si>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</si>
  <si>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</si>
  <si>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</si>
  <si>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</si>
  <si>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</si>
  <si>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</si>
  <si>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</si>
  <si>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</si>
  <si>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</si>
  <si>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</si>
  <si>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</si>
  <si>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</si>
  <si>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</si>
  <si>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</si>
  <si>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</si>
  <si>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 </t>
  </si>
  <si>
    <t xml:space="preserve">Ostali nespomenuti prihodi </t>
  </si>
  <si>
    <t xml:space="preserve">Upravne i administrativne pristojbe  </t>
  </si>
  <si>
    <t xml:space="preserve">Prihodi od upravnih i administrativnih pristojbim pristojbi po oisebnim propisima naknada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</si>
  <si>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</si>
  <si>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</si>
  <si>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</si>
  <si>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</si>
  <si>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</si>
  <si>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</si>
  <si>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</si>
  <si>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</si>
  <si>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</si>
  <si>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</si>
  <si>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</si>
  <si>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</si>
  <si>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</si>
  <si>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</si>
  <si>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 xml:space="preserve">Ostale naknade troškova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</si>
  <si>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</si>
  <si>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</si>
  <si>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</si>
  <si>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</si>
  <si>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</si>
  <si>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</si>
  <si>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</si>
  <si>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</si>
  <si>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</si>
  <si>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</si>
  <si>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</si>
  <si>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</si>
  <si>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Zakupnina i najamnina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</si>
  <si>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</si>
  <si>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</si>
  <si>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</si>
  <si>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</si>
  <si>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</si>
  <si>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 xml:space="preserve">Reprezentacija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</si>
  <si>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</si>
  <si>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</si>
  <si>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</si>
  <si>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</si>
  <si>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</si>
  <si>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</si>
  <si>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</si>
  <si>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</si>
  <si>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</si>
  <si>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Negativne tečajne razlike </t>
  </si>
  <si>
    <t xml:space="preserve">Zatezne kamate </t>
  </si>
  <si>
    <t xml:space="preserve">Oprema za održavanje i zaštitu </t>
  </si>
  <si>
    <t xml:space="preserve">Uređaji, strojevi i oprema za ostale namjene </t>
  </si>
  <si>
    <t xml:space="preserve">Knjige </t>
  </si>
  <si>
    <t xml:space="preserve">4 Prihod za posebne namjene </t>
  </si>
  <si>
    <t>5 Pomoći</t>
  </si>
  <si>
    <t>6 Donacije</t>
  </si>
  <si>
    <t>61 Donacije</t>
  </si>
  <si>
    <t xml:space="preserve">09 Obrazovanje </t>
  </si>
  <si>
    <t xml:space="preserve">Plaće za redovan rad </t>
  </si>
  <si>
    <t xml:space="preserve">Materijalni rashodi </t>
  </si>
  <si>
    <t xml:space="preserve">Stručno usavršavanje zaposlenika </t>
  </si>
  <si>
    <t xml:space="preserve">Računalne usluge </t>
  </si>
  <si>
    <t xml:space="preserve">Financijski rashodi </t>
  </si>
  <si>
    <t xml:space="preserve">Usluge telefona pošte i prijevoza </t>
  </si>
  <si>
    <t>Program 4040</t>
  </si>
  <si>
    <t>Glava 00404</t>
  </si>
  <si>
    <t xml:space="preserve">Članarine i norme </t>
  </si>
  <si>
    <t>7=5/3*100</t>
  </si>
  <si>
    <t>5=4/2*100</t>
  </si>
  <si>
    <t xml:space="preserve">Intelektualne i osobne usluge </t>
  </si>
  <si>
    <t xml:space="preserve">Energija  </t>
  </si>
  <si>
    <t xml:space="preserve">Članarine </t>
  </si>
  <si>
    <t xml:space="preserve">  </t>
  </si>
  <si>
    <t xml:space="preserve">Pomoći temeljem prijenosa EU sredstava </t>
  </si>
  <si>
    <t xml:space="preserve">Tekuće pomoći temeljem prijenosa EU sredstava  </t>
  </si>
  <si>
    <t xml:space="preserve">Prijenosi između proračunskih korisnika istog proračuna  </t>
  </si>
  <si>
    <t xml:space="preserve">Tekući prijenosi između proračunsih korisnika istog proračuna  </t>
  </si>
  <si>
    <t xml:space="preserve">Kapitalne  pomoći proračunskim korisnicima iz proračuna koji im nije nadležan </t>
  </si>
  <si>
    <t xml:space="preserve">Prihodi iz nadležnog proračuna za financiranje rashoda za nabavu nefinancijske imovine 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</si>
  <si>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</si>
  <si>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</si>
  <si>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naravi </t>
  </si>
  <si>
    <t xml:space="preserve">Premija osiguranja </t>
  </si>
  <si>
    <t xml:space="preserve">Ostali rashodi </t>
  </si>
  <si>
    <t xml:space="preserve">Tekuće donacije u naravi </t>
  </si>
  <si>
    <t xml:space="preserve">091  Osnovno školsko obrazovanje  </t>
  </si>
  <si>
    <t xml:space="preserve">USTANOVE U OSNOVNOM ŠKOLSTVU </t>
  </si>
  <si>
    <t xml:space="preserve">OSNOVNOŠKOLSKO OBRAZOVANJE </t>
  </si>
  <si>
    <t>Aktivnost A210101</t>
  </si>
  <si>
    <t xml:space="preserve">MINIMALNI RASHODI OŠ PO KRITERIJIMA </t>
  </si>
  <si>
    <t>Izvor 4.8.005.</t>
  </si>
  <si>
    <t xml:space="preserve">Decentralizirana sredstva za OŠ </t>
  </si>
  <si>
    <t xml:space="preserve">MATERIJALNI RASHODI OŠ PO STVARNOM TROŠKU </t>
  </si>
  <si>
    <t xml:space="preserve">Materijal i dijelovi za tekuće in.održavanje </t>
  </si>
  <si>
    <t>Aktivnost A210103</t>
  </si>
  <si>
    <t>Izvor 5.5.254</t>
  </si>
  <si>
    <t>Općina Marčana za PK</t>
  </si>
  <si>
    <t>Izvor 5.3.082</t>
  </si>
  <si>
    <t xml:space="preserve">Ministarstvo znanosti i obrazovanja za PK </t>
  </si>
  <si>
    <t>PLAĆE I DRUGI RASHODI ZA ZAPOSLENE OŠ</t>
  </si>
  <si>
    <t>Aktivnost A210104</t>
  </si>
  <si>
    <t xml:space="preserve">Rashodi za zaposlene </t>
  </si>
  <si>
    <t xml:space="preserve">Doprinso za obvezno zdravstveno osiguranje </t>
  </si>
  <si>
    <t xml:space="preserve">Naknada za prijevoz na posao i s posla </t>
  </si>
  <si>
    <t xml:space="preserve">REDOVNA DJELATNOST OSNOVNIH ŠKOLA -  IZNAD STANDARDA </t>
  </si>
  <si>
    <t>Aktivnost A210201</t>
  </si>
  <si>
    <t xml:space="preserve"> Izvor 5.3.082</t>
  </si>
  <si>
    <t>PROGRAM  2102</t>
  </si>
  <si>
    <t xml:space="preserve"> Izvor 1.1.001</t>
  </si>
  <si>
    <t xml:space="preserve">Namjenski prihodi i primici </t>
  </si>
  <si>
    <t xml:space="preserve">Premije osiguranja </t>
  </si>
  <si>
    <t xml:space="preserve">PROGRAM OBRAZOVANJA IZNAD STANDARDA </t>
  </si>
  <si>
    <t xml:space="preserve">ŽUPANIJSKA NATJECANJA </t>
  </si>
  <si>
    <t xml:space="preserve"> Izvor 1.1.001 </t>
  </si>
  <si>
    <t xml:space="preserve">'Naknade građanima i kućanstvima na temelju osiguranja i druge naknade </t>
  </si>
  <si>
    <t xml:space="preserve">Naknade građanima i kućanstvima u naravi  </t>
  </si>
  <si>
    <t>Prihodi za posebne namjene OŠ</t>
  </si>
  <si>
    <t xml:space="preserve"> Izvor 4.7.300</t>
  </si>
  <si>
    <t xml:space="preserve">Općina Marčana za PK </t>
  </si>
  <si>
    <t xml:space="preserve"> Izvor 5.5.254</t>
  </si>
  <si>
    <t xml:space="preserve">PRODUŽENI BORAVAK </t>
  </si>
  <si>
    <t xml:space="preserve"> Aktivnost A230107</t>
  </si>
  <si>
    <t xml:space="preserve"> Materijal i sirovine </t>
  </si>
  <si>
    <t xml:space="preserve">NOVIGRADSKO PROLJEĆE </t>
  </si>
  <si>
    <t xml:space="preserve">ŠKOLSKI LIST, ČASOPISI I KNJIGE </t>
  </si>
  <si>
    <t xml:space="preserve">IZBORNI I DODATNI PROGRAMI </t>
  </si>
  <si>
    <t xml:space="preserve">Donacije </t>
  </si>
  <si>
    <t>Izvor 6.2.300</t>
  </si>
  <si>
    <t xml:space="preserve">ZAVIČAJNA NASTAVA </t>
  </si>
  <si>
    <t xml:space="preserve">ŠKOLSKA SHEMA </t>
  </si>
  <si>
    <t>Aktivnost A230199</t>
  </si>
  <si>
    <t xml:space="preserve"> Izvor 5.3.060</t>
  </si>
  <si>
    <t xml:space="preserve">Ministarastvo poljoprivrede za OŠ </t>
  </si>
  <si>
    <t>PROGRAM 2302</t>
  </si>
  <si>
    <t xml:space="preserve">OBRAZOVANJE IZNAD STANDARDA </t>
  </si>
  <si>
    <t xml:space="preserve">GRAĐANSKI ODGOJ </t>
  </si>
  <si>
    <t>Aktivnost A230202</t>
  </si>
  <si>
    <t xml:space="preserve">MEDENI DANI </t>
  </si>
  <si>
    <t>Aktivnost A230208</t>
  </si>
  <si>
    <t xml:space="preserve">PREHRANA ZA UČENIKE OŠ </t>
  </si>
  <si>
    <t xml:space="preserve">Ministarstvo znanosti i obrazovana za OŠ </t>
  </si>
  <si>
    <t xml:space="preserve">MENSTRUALNE HIGIJENSKE POTREPŠTINE </t>
  </si>
  <si>
    <t xml:space="preserve"> Izvor 5.3.102</t>
  </si>
  <si>
    <t>Ministarstvo rada, mirovinskog sustava, obitelji i socijalne politike za PK</t>
  </si>
  <si>
    <t>PROGRAM 2401</t>
  </si>
  <si>
    <t xml:space="preserve">INVESTICIJSKO ODRŽAVANJE OŠ </t>
  </si>
  <si>
    <t xml:space="preserve">INVESTICIJSKO ODRŽAVANJE OŠ -minimalni standard </t>
  </si>
  <si>
    <t xml:space="preserve"> Izvor 4.8.005</t>
  </si>
  <si>
    <t xml:space="preserve">KAPITALNA ULAGANJA U OŠ </t>
  </si>
  <si>
    <t>PROGRAM 2403</t>
  </si>
  <si>
    <t>Kapitalni projekt K240315</t>
  </si>
  <si>
    <t xml:space="preserve">OŠ VLADIMIR NAZOR KRNICA </t>
  </si>
  <si>
    <t>PROGRAM 2405</t>
  </si>
  <si>
    <t xml:space="preserve">OPREMANJE U OSNOVNIM ŠKOLAMA </t>
  </si>
  <si>
    <t>Kapitalni projekt K240501</t>
  </si>
  <si>
    <t xml:space="preserve">ŠKOLSKI NAMJEŠTAJ I OPREMA </t>
  </si>
  <si>
    <t xml:space="preserve"> Izvor 4.8.006</t>
  </si>
  <si>
    <t xml:space="preserve">OPREMANJE KNJIŽNICE </t>
  </si>
  <si>
    <t>Kapitalni projekt K240502</t>
  </si>
  <si>
    <t xml:space="preserve">Uređaji, strojevi i oprema zaostale </t>
  </si>
  <si>
    <t>OPREMANJE ŠKOLSKIH KUHINJA U OŠ</t>
  </si>
  <si>
    <t>Kapitalni projekt K240510</t>
  </si>
  <si>
    <t xml:space="preserve">Strukturni fondovi EU </t>
  </si>
  <si>
    <t xml:space="preserve"> Izvor 5.1.100</t>
  </si>
  <si>
    <t xml:space="preserve">MOZAIK 6 </t>
  </si>
  <si>
    <t>PROVEDBA PROJEKTA MOZAIK 6</t>
  </si>
  <si>
    <t xml:space="preserve">Materijal i sirovine  </t>
  </si>
  <si>
    <t xml:space="preserve">Rashodi za zaposlene  </t>
  </si>
  <si>
    <t xml:space="preserve">Plaće za zaposlene </t>
  </si>
  <si>
    <t xml:space="preserve">Naknade za prijevoz na posao i s posla </t>
  </si>
  <si>
    <t xml:space="preserve">Uredska oprema i namještaj </t>
  </si>
  <si>
    <t xml:space="preserve">Intelektualne i osbne usluge </t>
  </si>
  <si>
    <t>Aktivnost A240101</t>
  </si>
  <si>
    <t>Tekuće donacije u naravi</t>
  </si>
  <si>
    <t>REDOVNA DJELATNOST OSNOVNIH ŠKOLA -MINIMALNI STANDARD</t>
  </si>
  <si>
    <t>PROGRAM 2101</t>
  </si>
  <si>
    <t>47 Prihod za posebne namjene</t>
  </si>
  <si>
    <t>55 Općina Marčana za PK</t>
  </si>
  <si>
    <t xml:space="preserve">51 Strukturni fondovi EU </t>
  </si>
  <si>
    <t xml:space="preserve">53 Pomoći iz državnog proračuna </t>
  </si>
  <si>
    <t xml:space="preserve">48 Prihod za posebne namjene-decentralizacija </t>
  </si>
  <si>
    <t>Ostale usluge</t>
  </si>
  <si>
    <t xml:space="preserve">'Naknade građanima i kućanstvima u naravi  </t>
  </si>
  <si>
    <t>Doprinos za  obvezno osiguranje u slučaju nezaposlenosti</t>
  </si>
  <si>
    <t xml:space="preserve">Donacije od pravnih i fizičkih osoba izvan općeg proračuna </t>
  </si>
  <si>
    <t>OSNOVNA ŠKOLA VLADIMIR NAZOR-KRNICA</t>
  </si>
  <si>
    <t>Aktivnost A210102</t>
  </si>
  <si>
    <t>MATERIJALNI RASHODI OŠ PO STVARNOM TROŠKU - drugi izvor</t>
  </si>
  <si>
    <t>Aktivnost A230184</t>
  </si>
  <si>
    <t>Aktivnost A230130</t>
  </si>
  <si>
    <t>Aktivnost A230116</t>
  </si>
  <si>
    <t>Aktivnost A230110</t>
  </si>
  <si>
    <t>Aktivnost A230102</t>
  </si>
  <si>
    <t>PROGRAM 9212</t>
  </si>
  <si>
    <t>Projekt T921201</t>
  </si>
  <si>
    <t>Aktivnost A230209</t>
  </si>
  <si>
    <t>Aktivnost A230203</t>
  </si>
  <si>
    <t>OSTVARENJE/IZVRŠENJE 
1.-06.2024.</t>
  </si>
  <si>
    <t>OSTVARENJE/ IZVRŠENJE 
1.-06.2024.</t>
  </si>
  <si>
    <t xml:space="preserve"> IZVRŠENJE 
1.-06.2024.</t>
  </si>
  <si>
    <t>Opći prihodi i primici</t>
  </si>
  <si>
    <t>Vlastiti prihod OŠ</t>
  </si>
  <si>
    <t xml:space="preserve"> Izvor 3.2.300</t>
  </si>
  <si>
    <t xml:space="preserve">48 Prihod za posebne namjene -Decentralizacija </t>
  </si>
  <si>
    <t xml:space="preserve">47 Prihod za posebne namjene </t>
  </si>
  <si>
    <t xml:space="preserve">Službena, radna i zaštitna odjeća i obuća </t>
  </si>
  <si>
    <t xml:space="preserve"> Izvor 6.2.082</t>
  </si>
  <si>
    <t xml:space="preserve">Uredski namještaj </t>
  </si>
  <si>
    <t>IZVRŠENJE FINANCIJSKOG PLANA PRORAČUNSKOG KORISNIKA - OSNOVNA ŠKOLA VLADIMIR NAZOR, KRNICA 
ZA 01.-06. 2024. GODINE</t>
  </si>
  <si>
    <t>TEKUĆI PLAN 2025.*</t>
  </si>
  <si>
    <t>IZVORNI PLAN ILI REBALANS 2025.*</t>
  </si>
  <si>
    <t xml:space="preserve"> IZVRŠENJE 
1.-06.2025.</t>
  </si>
  <si>
    <t>OSTVARENJE/ IZVRŠENJE 
1.-06.2025.</t>
  </si>
  <si>
    <t>OSTVARENJE/IZVRŠENJE 
1.-06.2025.</t>
  </si>
  <si>
    <t>Ostale naknade troškova zaposlenih</t>
  </si>
  <si>
    <t xml:space="preserve">OSTALI PROJEKTI I PROGRAMI </t>
  </si>
  <si>
    <t>AktivnostA230115</t>
  </si>
  <si>
    <t xml:space="preserve">FINANCIRANJE UČENIKA S POSEBNIM POTREBAMA </t>
  </si>
  <si>
    <t>Aktivnost A230148</t>
  </si>
  <si>
    <t>NAKNADA ZA ŽUPANIJSKO STRUČNO VIJEĆE</t>
  </si>
  <si>
    <t xml:space="preserve"> Aktivnost A230148</t>
  </si>
  <si>
    <t>Agencija za odgoj i obrazovanje PK</t>
  </si>
  <si>
    <t xml:space="preserve">58 Proračunski korisnici za proračunske korisnike </t>
  </si>
  <si>
    <t>Izvor 5.8.800</t>
  </si>
  <si>
    <t xml:space="preserve">Proračunski korisnici za proračunske korisnike </t>
  </si>
  <si>
    <t>Izvor 5.3.080</t>
  </si>
  <si>
    <t xml:space="preserve">Dodatna ulaganja na građevinskim objektima </t>
  </si>
  <si>
    <t>Rashodi za dodatna ulaganja na nefi,imovini</t>
  </si>
  <si>
    <t>Aktivnost A230215</t>
  </si>
  <si>
    <t>DAROVITI UČENICI</t>
  </si>
  <si>
    <t>Aktivnost A230223</t>
  </si>
  <si>
    <t>PSIHODIJAGNOSTIČKA SREDSTVA-PDS</t>
  </si>
  <si>
    <t>Aktivnost A230219</t>
  </si>
  <si>
    <t>UZORKOVANJE VODE I IZRADA PROCJENE RIZIKA VODOVODNE MREŽE</t>
  </si>
  <si>
    <t xml:space="preserve">Rashodi za dodatna ulaganja na nefinancijskoj imovini </t>
  </si>
  <si>
    <t>Napomena : Iznosi u stupcima "OSTVARENJE/IZVRŠENJE 1.-6.2024." i "OSTVARENJE/IZVRŠENJE 1.-6. 2025." iskazuju se na dvije decimale.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</si>
</sst>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92D05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9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4" fontId="6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4" fontId="6" fillId="2" borderId="3" xfId="0" applyNumberFormat="1" applyFont="1" applyFill="1" applyBorder="1" applyAlignment="1" applyProtection="1">
      <alignment horizontal="right" wrapText="1"/>
    </xf>
    <xf numFmtId="4" fontId="8" fillId="2" borderId="3" xfId="0" applyNumberFormat="1" applyFont="1" applyFill="1" applyBorder="1" applyAlignment="1" applyProtection="1">
      <alignment horizontal="right" wrapText="1"/>
    </xf>
    <xf numFmtId="0" fontId="20" fillId="0" borderId="3" xfId="0" applyFont="1" applyBorder="1"/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 applyProtection="1">
      <alignment horizontal="right" wrapText="1"/>
    </xf>
    <xf numFmtId="0" fontId="8" fillId="4" borderId="3" xfId="0" quotePrefix="1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/>
    </xf>
    <xf numFmtId="0" fontId="21" fillId="4" borderId="3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22" fillId="4" borderId="3" xfId="0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vertical="center" wrapText="1"/>
    </xf>
    <xf numFmtId="4" fontId="8" fillId="0" borderId="3" xfId="0" applyNumberFormat="1" applyFont="1" applyBorder="1"/>
    <xf numFmtId="4" fontId="6" fillId="0" borderId="3" xfId="0" applyNumberFormat="1" applyFont="1" applyBorder="1"/>
    <xf numFmtId="2" fontId="6" fillId="0" borderId="3" xfId="0" applyNumberFormat="1" applyFont="1" applyBorder="1"/>
    <xf numFmtId="0" fontId="6" fillId="0" borderId="3" xfId="0" applyFont="1" applyBorder="1"/>
    <xf numFmtId="0" fontId="17" fillId="0" borderId="0" xfId="0" applyFont="1"/>
    <xf numFmtId="2" fontId="6" fillId="2" borderId="3" xfId="0" applyNumberFormat="1" applyFont="1" applyFill="1" applyBorder="1" applyAlignment="1" applyProtection="1">
      <alignment horizontal="right" wrapText="1"/>
    </xf>
    <xf numFmtId="3" fontId="6" fillId="2" borderId="3" xfId="0" applyNumberFormat="1" applyFont="1" applyFill="1" applyBorder="1" applyAlignment="1">
      <alignment horizontal="right"/>
    </xf>
    <xf numFmtId="0" fontId="0" fillId="0" borderId="0" xfId="0" applyFont="1"/>
    <xf numFmtId="4" fontId="5" fillId="3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 applyProtection="1">
      <alignment wrapText="1"/>
    </xf>
    <xf numFmtId="4" fontId="8" fillId="2" borderId="3" xfId="0" applyNumberFormat="1" applyFont="1" applyFill="1" applyBorder="1" applyAlignment="1"/>
    <xf numFmtId="0" fontId="23" fillId="0" borderId="0" xfId="0" applyFont="1" applyAlignment="1">
      <alignment vertical="top" wrapText="1"/>
    </xf>
    <xf numFmtId="0" fontId="23" fillId="2" borderId="4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left" vertical="center" wrapText="1"/>
    </xf>
    <xf numFmtId="1" fontId="8" fillId="4" borderId="2" xfId="0" applyNumberFormat="1" applyFont="1" applyFill="1" applyBorder="1" applyAlignment="1">
      <alignment horizontal="left" vertical="center" wrapText="1"/>
    </xf>
    <xf numFmtId="1" fontId="8" fillId="4" borderId="4" xfId="0" applyNumberFormat="1" applyFont="1" applyFill="1" applyBorder="1" applyAlignment="1">
      <alignment horizontal="left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 applyProtection="1">
      <alignment horizontal="center" vertical="center" wrapText="1"/>
    </xf>
    <xf numFmtId="0" fontId="24" fillId="0" borderId="3" xfId="0" quotePrefix="1" applyFont="1" applyBorder="1" applyAlignment="1">
      <alignment horizont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3" xfId="0" quotePrefix="1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24" fillId="3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6" fillId="0" borderId="0" xfId="0" applyFont="1"/>
    <xf numFmtId="0" fontId="2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2" fontId="6" fillId="2" borderId="3" xfId="0" applyNumberFormat="1" applyFont="1" applyFill="1" applyBorder="1" applyAlignment="1">
      <alignment horizontal="right"/>
    </xf>
    <xf numFmtId="4" fontId="20" fillId="0" borderId="0" xfId="0" applyNumberFormat="1" applyFont="1"/>
    <xf numFmtId="4" fontId="8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0" fillId="2" borderId="0" xfId="0" applyFont="1" applyFill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top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8"/>
  <sheetViews>
    <sheetView tabSelected="1" topLeftCell="B22" zoomScaleNormal="100" workbookViewId="0">
      <selection activeCell="E40" sqref="E40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1" t="s">
        <v>256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21"/>
    </row>
    <row r="2" spans="2:13" ht="18" customHeight="1" x14ac:dyDescent="0.25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3"/>
    </row>
    <row r="3" spans="2:13" ht="15.75" customHeight="1" x14ac:dyDescent="0.3">
      <c r="B3" s="91" t="s">
        <v>10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20"/>
    </row>
    <row r="4" spans="2:13" ht="18" x14ac:dyDescent="0.25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"/>
    </row>
    <row r="5" spans="2:13" ht="18" customHeight="1" x14ac:dyDescent="0.3">
      <c r="B5" s="91" t="s">
        <v>39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19"/>
    </row>
    <row r="6" spans="2:13" ht="18" customHeight="1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19"/>
    </row>
    <row r="7" spans="2:13" ht="18" customHeight="1" x14ac:dyDescent="0.3">
      <c r="B7" s="107" t="s">
        <v>48</v>
      </c>
      <c r="C7" s="107"/>
      <c r="D7" s="107"/>
      <c r="E7" s="107"/>
      <c r="F7" s="107"/>
      <c r="G7" s="39"/>
      <c r="H7" s="35"/>
      <c r="I7" s="35"/>
      <c r="J7" s="35"/>
      <c r="K7" s="36"/>
      <c r="L7" s="36"/>
    </row>
    <row r="8" spans="2:13" ht="26.4" x14ac:dyDescent="0.3">
      <c r="B8" s="132" t="s">
        <v>8</v>
      </c>
      <c r="C8" s="132"/>
      <c r="D8" s="132"/>
      <c r="E8" s="132"/>
      <c r="F8" s="132"/>
      <c r="G8" s="133" t="s">
        <v>245</v>
      </c>
      <c r="H8" s="133" t="s">
        <v>258</v>
      </c>
      <c r="I8" s="133" t="s">
        <v>257</v>
      </c>
      <c r="J8" s="133" t="s">
        <v>261</v>
      </c>
      <c r="K8" s="133" t="s">
        <v>20</v>
      </c>
      <c r="L8" s="22" t="s">
        <v>37</v>
      </c>
    </row>
    <row r="9" spans="2:13" x14ac:dyDescent="0.3">
      <c r="B9" s="134">
        <v>1</v>
      </c>
      <c r="C9" s="134"/>
      <c r="D9" s="134"/>
      <c r="E9" s="134"/>
      <c r="F9" s="135"/>
      <c r="G9" s="136">
        <v>2</v>
      </c>
      <c r="H9" s="137">
        <v>3</v>
      </c>
      <c r="I9" s="137">
        <v>4</v>
      </c>
      <c r="J9" s="137">
        <v>5</v>
      </c>
      <c r="K9" s="137" t="s">
        <v>29</v>
      </c>
      <c r="L9" s="25" t="s">
        <v>115</v>
      </c>
    </row>
    <row r="10" spans="2:13" x14ac:dyDescent="0.3">
      <c r="B10" s="98" t="s">
        <v>22</v>
      </c>
      <c r="C10" s="99"/>
      <c r="D10" s="99"/>
      <c r="E10" s="99"/>
      <c r="F10" s="100"/>
      <c r="G10" s="62">
        <v>393378.09</v>
      </c>
      <c r="H10" s="62">
        <v>854342.31</v>
      </c>
      <c r="I10" s="62">
        <v>0</v>
      </c>
      <c r="J10" s="62">
        <v>418429.04</v>
      </c>
      <c r="K10" s="62">
        <f>J10/G10*100</f>
        <v>106.36816097205617</v>
      </c>
      <c r="L10" s="62">
        <f>J10/H10*100</f>
        <v>48.976743291573605</v>
      </c>
    </row>
    <row r="11" spans="2:13" x14ac:dyDescent="0.3">
      <c r="B11" s="101" t="s">
        <v>21</v>
      </c>
      <c r="C11" s="100"/>
      <c r="D11" s="100"/>
      <c r="E11" s="100"/>
      <c r="F11" s="100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2:13" x14ac:dyDescent="0.3">
      <c r="B12" s="95" t="s">
        <v>0</v>
      </c>
      <c r="C12" s="96"/>
      <c r="D12" s="96"/>
      <c r="E12" s="96"/>
      <c r="F12" s="97"/>
      <c r="G12" s="63">
        <v>393378.09</v>
      </c>
      <c r="H12" s="63">
        <v>854342.31</v>
      </c>
      <c r="I12" s="63">
        <v>0</v>
      </c>
      <c r="J12" s="63">
        <v>418429.04</v>
      </c>
      <c r="K12" s="63">
        <v>0</v>
      </c>
      <c r="L12" s="63">
        <f>J12/H12*100</f>
        <v>48.976743291573605</v>
      </c>
    </row>
    <row r="13" spans="2:13" x14ac:dyDescent="0.3">
      <c r="B13" s="106" t="s">
        <v>23</v>
      </c>
      <c r="C13" s="99"/>
      <c r="D13" s="99"/>
      <c r="E13" s="99"/>
      <c r="F13" s="99"/>
      <c r="G13" s="62">
        <v>408406.34</v>
      </c>
      <c r="H13" s="62">
        <v>826348.68</v>
      </c>
      <c r="I13" s="62">
        <v>0</v>
      </c>
      <c r="J13" s="62">
        <v>488264.04</v>
      </c>
      <c r="K13" s="64">
        <f>J13/G13*100</f>
        <v>119.5534917503974</v>
      </c>
      <c r="L13" s="64">
        <f>J13/H13*100</f>
        <v>59.086926840616471</v>
      </c>
    </row>
    <row r="14" spans="2:13" x14ac:dyDescent="0.3">
      <c r="B14" s="104" t="s">
        <v>24</v>
      </c>
      <c r="C14" s="100"/>
      <c r="D14" s="100"/>
      <c r="E14" s="100"/>
      <c r="F14" s="100"/>
      <c r="G14" s="65">
        <v>989.13</v>
      </c>
      <c r="H14" s="65">
        <v>27993.63</v>
      </c>
      <c r="I14" s="65">
        <v>0</v>
      </c>
      <c r="J14" s="65">
        <v>106.25</v>
      </c>
      <c r="K14" s="64">
        <f>J14/G14*100</f>
        <v>10.741762963412292</v>
      </c>
      <c r="L14" s="64">
        <f>J14/H14*100</f>
        <v>0.37955063348340318</v>
      </c>
    </row>
    <row r="15" spans="2:13" x14ac:dyDescent="0.3">
      <c r="B15" s="15" t="s">
        <v>1</v>
      </c>
      <c r="C15" s="89"/>
      <c r="D15" s="89"/>
      <c r="E15" s="89"/>
      <c r="F15" s="89"/>
      <c r="G15" s="63">
        <f>G14+G13</f>
        <v>409395.47000000003</v>
      </c>
      <c r="H15" s="63">
        <f>H13+H14</f>
        <v>854342.31</v>
      </c>
      <c r="I15" s="63">
        <v>0</v>
      </c>
      <c r="J15" s="63">
        <f>J14+J13</f>
        <v>488370.29</v>
      </c>
      <c r="K15" s="63">
        <f>J15/G15*100</f>
        <v>119.29059449534209</v>
      </c>
      <c r="L15" s="63">
        <f>J15/H15*100</f>
        <v>57.163303781595452</v>
      </c>
    </row>
    <row r="16" spans="2:13" x14ac:dyDescent="0.3">
      <c r="B16" s="105" t="s">
        <v>2</v>
      </c>
      <c r="C16" s="96"/>
      <c r="D16" s="96"/>
      <c r="E16" s="96"/>
      <c r="F16" s="96"/>
      <c r="G16" s="66">
        <f>G10-G15</f>
        <v>-16017.380000000005</v>
      </c>
      <c r="H16" s="66">
        <f>H12-H15</f>
        <v>0</v>
      </c>
      <c r="I16" s="66">
        <v>0</v>
      </c>
      <c r="J16" s="66">
        <f>J10-J15</f>
        <v>-69941.25</v>
      </c>
      <c r="K16" s="66">
        <v>0</v>
      </c>
      <c r="L16" s="66">
        <v>0</v>
      </c>
    </row>
    <row r="17" spans="1:49" ht="17.399999999999999" x14ac:dyDescent="0.3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1"/>
    </row>
    <row r="18" spans="1:49" ht="18" customHeight="1" x14ac:dyDescent="0.3">
      <c r="B18" s="111" t="s">
        <v>44</v>
      </c>
      <c r="C18" s="111"/>
      <c r="D18" s="111"/>
      <c r="E18" s="111"/>
      <c r="F18" s="111"/>
      <c r="G18" s="34"/>
      <c r="H18" s="35"/>
      <c r="I18" s="35"/>
      <c r="J18" s="35"/>
      <c r="K18" s="36"/>
      <c r="L18" s="36"/>
      <c r="M18" s="1"/>
    </row>
    <row r="19" spans="1:49" ht="26.4" x14ac:dyDescent="0.3">
      <c r="B19" s="102" t="s">
        <v>8</v>
      </c>
      <c r="C19" s="102"/>
      <c r="D19" s="102"/>
      <c r="E19" s="102"/>
      <c r="F19" s="102"/>
      <c r="G19" s="22" t="s">
        <v>245</v>
      </c>
      <c r="H19" s="2" t="s">
        <v>258</v>
      </c>
      <c r="I19" s="2" t="s">
        <v>257</v>
      </c>
      <c r="J19" s="2" t="s">
        <v>261</v>
      </c>
      <c r="K19" s="2" t="s">
        <v>20</v>
      </c>
      <c r="L19" s="2" t="s">
        <v>37</v>
      </c>
    </row>
    <row r="20" spans="1:49" x14ac:dyDescent="0.3">
      <c r="B20" s="112">
        <v>1</v>
      </c>
      <c r="C20" s="113"/>
      <c r="D20" s="113"/>
      <c r="E20" s="113"/>
      <c r="F20" s="113"/>
      <c r="G20" s="26">
        <v>2</v>
      </c>
      <c r="H20" s="25">
        <v>3</v>
      </c>
      <c r="I20" s="25">
        <v>4</v>
      </c>
      <c r="J20" s="25">
        <v>5</v>
      </c>
      <c r="K20" s="25" t="s">
        <v>29</v>
      </c>
      <c r="L20" s="25" t="s">
        <v>30</v>
      </c>
    </row>
    <row r="21" spans="1:49" ht="15.75" customHeight="1" x14ac:dyDescent="0.3">
      <c r="B21" s="98" t="s">
        <v>25</v>
      </c>
      <c r="C21" s="114"/>
      <c r="D21" s="114"/>
      <c r="E21" s="114"/>
      <c r="F21" s="114"/>
      <c r="G21" s="57"/>
      <c r="H21" s="40"/>
      <c r="I21" s="40" t="s">
        <v>49</v>
      </c>
      <c r="J21" s="40"/>
      <c r="K21" s="40"/>
      <c r="L21" s="40"/>
    </row>
    <row r="22" spans="1:49" x14ac:dyDescent="0.3">
      <c r="B22" s="98" t="s">
        <v>26</v>
      </c>
      <c r="C22" s="99"/>
      <c r="D22" s="99"/>
      <c r="E22" s="99"/>
      <c r="F22" s="99"/>
      <c r="G22" s="58"/>
      <c r="H22" s="40"/>
      <c r="I22" s="40" t="s">
        <v>49</v>
      </c>
      <c r="J22" s="40"/>
      <c r="K22" s="40"/>
      <c r="L22" s="40"/>
    </row>
    <row r="23" spans="1:49" ht="15" customHeight="1" x14ac:dyDescent="0.3">
      <c r="B23" s="108" t="s">
        <v>38</v>
      </c>
      <c r="C23" s="109"/>
      <c r="D23" s="109"/>
      <c r="E23" s="109"/>
      <c r="F23" s="110"/>
      <c r="G23" s="59"/>
      <c r="H23" s="60"/>
      <c r="I23" s="60"/>
      <c r="J23" s="60"/>
      <c r="K23" s="60"/>
      <c r="L23" s="60"/>
    </row>
    <row r="24" spans="1:49" s="29" customFormat="1" ht="15" customHeight="1" x14ac:dyDescent="0.3">
      <c r="A24"/>
      <c r="B24" s="98" t="s">
        <v>13</v>
      </c>
      <c r="C24" s="99"/>
      <c r="D24" s="99"/>
      <c r="E24" s="99"/>
      <c r="F24" s="99"/>
      <c r="G24" s="58"/>
      <c r="H24" s="40"/>
      <c r="I24" s="40"/>
      <c r="J24" s="40"/>
      <c r="K24" s="40"/>
      <c r="L24" s="4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98" t="s">
        <v>43</v>
      </c>
      <c r="C25" s="99"/>
      <c r="D25" s="99"/>
      <c r="E25" s="99"/>
      <c r="F25" s="99"/>
      <c r="G25" s="58"/>
      <c r="H25" s="40"/>
      <c r="I25" s="40"/>
      <c r="J25" s="40"/>
      <c r="K25" s="40"/>
      <c r="L25" s="4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3" customFormat="1" x14ac:dyDescent="0.3">
      <c r="A26" s="32"/>
      <c r="B26" s="108" t="s">
        <v>45</v>
      </c>
      <c r="C26" s="109"/>
      <c r="D26" s="109"/>
      <c r="E26" s="109"/>
      <c r="F26" s="110"/>
      <c r="G26" s="59"/>
      <c r="H26" s="61"/>
      <c r="I26" s="61"/>
      <c r="J26" s="61"/>
      <c r="K26" s="61"/>
      <c r="L26" s="61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x14ac:dyDescent="0.3">
      <c r="B27" s="103" t="s">
        <v>46</v>
      </c>
      <c r="C27" s="103"/>
      <c r="D27" s="103"/>
      <c r="E27" s="103"/>
      <c r="F27" s="103"/>
      <c r="G27" s="83">
        <f>G16</f>
        <v>-16017.380000000005</v>
      </c>
      <c r="H27" s="82">
        <v>0</v>
      </c>
      <c r="I27" s="82"/>
      <c r="J27" s="82">
        <f>J16</f>
        <v>-69941.25</v>
      </c>
      <c r="K27" s="82"/>
      <c r="L27" s="82"/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7"/>
    </row>
    <row r="30" spans="1:49" x14ac:dyDescent="0.3"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49" ht="15" customHeight="1" x14ac:dyDescent="0.3">
      <c r="B31" s="93" t="s">
        <v>283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49" ht="15" customHeight="1" x14ac:dyDescent="0.3">
      <c r="B32" s="93" t="s">
        <v>41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2:12" ht="36.75" customHeight="1" x14ac:dyDescent="0.3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</row>
    <row r="34" spans="2:12" ht="15" customHeight="1" x14ac:dyDescent="0.3">
      <c r="B34" s="94" t="s">
        <v>47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2:12" x14ac:dyDescent="0.3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7" spans="2:12" x14ac:dyDescent="0.3">
      <c r="B37" t="s">
        <v>49</v>
      </c>
      <c r="C37" t="s">
        <v>49</v>
      </c>
    </row>
    <row r="38" spans="2:12" x14ac:dyDescent="0.3">
      <c r="B38" t="s">
        <v>49</v>
      </c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topLeftCell="A88" zoomScale="90" zoomScaleNormal="90" workbookViewId="0">
      <selection activeCell="H91" sqref="H9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3" ht="18" x14ac:dyDescent="0.25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2:13" ht="15.75" customHeight="1" x14ac:dyDescent="0.3">
      <c r="B2" s="91" t="s">
        <v>10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2:13" ht="18" x14ac:dyDescent="0.25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3" ht="15.75" customHeight="1" x14ac:dyDescent="0.3">
      <c r="B4" s="91" t="s">
        <v>40</v>
      </c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2:13" ht="18" x14ac:dyDescent="0.25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3" ht="15.75" customHeight="1" x14ac:dyDescent="0.3">
      <c r="B6" s="91" t="s">
        <v>31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3" ht="18" x14ac:dyDescent="0.25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2:13" ht="45" customHeight="1" x14ac:dyDescent="0.3">
      <c r="B8" s="118" t="s">
        <v>8</v>
      </c>
      <c r="C8" s="119"/>
      <c r="D8" s="119"/>
      <c r="E8" s="119"/>
      <c r="F8" s="120"/>
      <c r="G8" s="28" t="s">
        <v>246</v>
      </c>
      <c r="H8" s="28" t="s">
        <v>258</v>
      </c>
      <c r="I8" s="28" t="s">
        <v>257</v>
      </c>
      <c r="J8" s="28" t="s">
        <v>260</v>
      </c>
      <c r="K8" s="28" t="s">
        <v>20</v>
      </c>
      <c r="L8" s="28" t="s">
        <v>37</v>
      </c>
    </row>
    <row r="9" spans="2:13" ht="15" x14ac:dyDescent="0.25">
      <c r="B9" s="115">
        <v>1</v>
      </c>
      <c r="C9" s="116"/>
      <c r="D9" s="116"/>
      <c r="E9" s="116"/>
      <c r="F9" s="117"/>
      <c r="G9" s="30">
        <v>2</v>
      </c>
      <c r="H9" s="30">
        <v>3</v>
      </c>
      <c r="I9" s="30">
        <v>4</v>
      </c>
      <c r="J9" s="30">
        <v>5</v>
      </c>
      <c r="K9" s="30" t="s">
        <v>29</v>
      </c>
      <c r="L9" s="30" t="s">
        <v>115</v>
      </c>
    </row>
    <row r="10" spans="2:13" x14ac:dyDescent="0.3">
      <c r="B10" s="5"/>
      <c r="C10" s="5"/>
      <c r="D10" s="5"/>
      <c r="E10" s="5"/>
      <c r="F10" s="5" t="s">
        <v>36</v>
      </c>
      <c r="G10" s="74">
        <f>G11</f>
        <v>393378.08999999997</v>
      </c>
      <c r="H10" s="47">
        <f>H11</f>
        <v>854342.30999999994</v>
      </c>
      <c r="I10" s="47">
        <v>0</v>
      </c>
      <c r="J10" s="74">
        <f>J11</f>
        <v>418429.04</v>
      </c>
      <c r="K10" s="74">
        <f t="shared" ref="K10:K14" si="0">J10/G10*100</f>
        <v>106.36816097205617</v>
      </c>
      <c r="L10" s="74">
        <f>J10/H10*100</f>
        <v>48.976743291573612</v>
      </c>
      <c r="M10" s="138"/>
    </row>
    <row r="11" spans="2:13" x14ac:dyDescent="0.3">
      <c r="B11" s="5">
        <v>6</v>
      </c>
      <c r="C11" s="5"/>
      <c r="D11" s="5"/>
      <c r="E11" s="5"/>
      <c r="F11" s="5" t="s">
        <v>3</v>
      </c>
      <c r="G11" s="84">
        <f>G12+G21+G25+G29+G33</f>
        <v>393378.08999999997</v>
      </c>
      <c r="H11" s="84">
        <f>H12+H21+H25+H29+H33</f>
        <v>854342.30999999994</v>
      </c>
      <c r="I11" s="84">
        <v>0</v>
      </c>
      <c r="J11" s="84">
        <f>J12+J21+J25+J29+J33</f>
        <v>418429.04</v>
      </c>
      <c r="K11" s="74">
        <f t="shared" si="0"/>
        <v>106.36816097205617</v>
      </c>
      <c r="L11" s="74">
        <f>J11/H11*100</f>
        <v>48.976743291573612</v>
      </c>
      <c r="M11" s="138"/>
    </row>
    <row r="12" spans="2:13" ht="26.4" x14ac:dyDescent="0.3">
      <c r="B12" s="5"/>
      <c r="C12" s="5">
        <v>63</v>
      </c>
      <c r="D12" s="5"/>
      <c r="E12" s="5"/>
      <c r="F12" s="5" t="s">
        <v>92</v>
      </c>
      <c r="G12" s="74">
        <f>G13+G16+G18</f>
        <v>321004.33999999997</v>
      </c>
      <c r="H12" s="47">
        <v>687092.69</v>
      </c>
      <c r="I12" s="47">
        <v>0</v>
      </c>
      <c r="J12" s="74">
        <f>J13+J16+J18</f>
        <v>359821.45</v>
      </c>
      <c r="K12" s="74">
        <f t="shared" si="0"/>
        <v>112.09239414021633</v>
      </c>
      <c r="L12" s="74">
        <f>J12/G12*100</f>
        <v>112.09239414021633</v>
      </c>
      <c r="M12" s="138"/>
    </row>
    <row r="13" spans="2:13" ht="28.95" customHeight="1" x14ac:dyDescent="0.3">
      <c r="B13" s="6"/>
      <c r="C13" s="6"/>
      <c r="D13" s="6">
        <v>636</v>
      </c>
      <c r="E13" s="6"/>
      <c r="F13" s="18" t="s">
        <v>92</v>
      </c>
      <c r="G13" s="75">
        <f>G14+G15</f>
        <v>320836.87</v>
      </c>
      <c r="H13" s="49">
        <v>0</v>
      </c>
      <c r="I13" s="49">
        <v>0</v>
      </c>
      <c r="J13" s="75">
        <f>J14</f>
        <v>359791.45</v>
      </c>
      <c r="K13" s="75">
        <f t="shared" si="0"/>
        <v>112.141553431811</v>
      </c>
      <c r="L13" s="75">
        <v>0</v>
      </c>
      <c r="M13" s="138"/>
    </row>
    <row r="14" spans="2:13" ht="26.4" x14ac:dyDescent="0.3">
      <c r="B14" s="6"/>
      <c r="C14" s="6"/>
      <c r="D14" s="6"/>
      <c r="E14" s="6">
        <v>6361</v>
      </c>
      <c r="F14" s="18" t="s">
        <v>93</v>
      </c>
      <c r="G14" s="75">
        <v>315854.69</v>
      </c>
      <c r="H14" s="49">
        <v>0</v>
      </c>
      <c r="I14" s="49">
        <v>0</v>
      </c>
      <c r="J14" s="75">
        <v>359791.45</v>
      </c>
      <c r="K14" s="75">
        <f t="shared" si="0"/>
        <v>113.91043457356926</v>
      </c>
      <c r="L14" s="75">
        <v>0</v>
      </c>
      <c r="M14" s="138"/>
    </row>
    <row r="15" spans="2:13" ht="26.4" x14ac:dyDescent="0.3">
      <c r="B15" s="6"/>
      <c r="C15" s="6"/>
      <c r="D15" s="6"/>
      <c r="E15" s="6">
        <v>6362</v>
      </c>
      <c r="F15" s="18" t="s">
        <v>125</v>
      </c>
      <c r="G15" s="75">
        <v>4982.18</v>
      </c>
      <c r="H15" s="49">
        <v>0</v>
      </c>
      <c r="I15" s="49">
        <v>0</v>
      </c>
      <c r="J15" s="75">
        <v>0</v>
      </c>
      <c r="K15" s="75">
        <v>0</v>
      </c>
      <c r="L15" s="75">
        <v>0</v>
      </c>
      <c r="M15" s="138"/>
    </row>
    <row r="16" spans="2:13" x14ac:dyDescent="0.3">
      <c r="B16" s="6"/>
      <c r="C16" s="6"/>
      <c r="D16" s="6">
        <v>638</v>
      </c>
      <c r="E16" s="6"/>
      <c r="F16" s="18" t="s">
        <v>121</v>
      </c>
      <c r="G16" s="75">
        <v>137.47</v>
      </c>
      <c r="H16" s="49">
        <v>0</v>
      </c>
      <c r="I16" s="49">
        <v>0</v>
      </c>
      <c r="J16" s="75">
        <v>0</v>
      </c>
      <c r="K16" s="75">
        <v>0</v>
      </c>
      <c r="L16" s="75">
        <v>0</v>
      </c>
      <c r="M16" s="138"/>
    </row>
    <row r="17" spans="2:13" ht="18.600000000000001" customHeight="1" x14ac:dyDescent="0.3">
      <c r="B17" s="6"/>
      <c r="C17" s="6"/>
      <c r="D17" s="6"/>
      <c r="E17" s="6">
        <v>6381</v>
      </c>
      <c r="F17" s="18" t="s">
        <v>122</v>
      </c>
      <c r="G17" s="75">
        <v>137.47</v>
      </c>
      <c r="H17" s="49">
        <v>0</v>
      </c>
      <c r="I17" s="49">
        <v>0</v>
      </c>
      <c r="J17" s="75">
        <v>0</v>
      </c>
      <c r="K17" s="75">
        <v>0</v>
      </c>
      <c r="L17" s="75">
        <v>0</v>
      </c>
      <c r="M17" s="138"/>
    </row>
    <row r="18" spans="2:13" ht="26.4" x14ac:dyDescent="0.3">
      <c r="B18" s="6"/>
      <c r="C18" s="6"/>
      <c r="D18" s="6">
        <v>639</v>
      </c>
      <c r="E18" s="6"/>
      <c r="F18" s="18" t="s">
        <v>123</v>
      </c>
      <c r="G18" s="75">
        <v>30</v>
      </c>
      <c r="H18" s="49">
        <v>0</v>
      </c>
      <c r="I18" s="49">
        <v>0</v>
      </c>
      <c r="J18" s="75">
        <v>30</v>
      </c>
      <c r="K18" s="75">
        <v>0</v>
      </c>
      <c r="L18" s="75">
        <v>0</v>
      </c>
      <c r="M18" s="138"/>
    </row>
    <row r="19" spans="2:13" ht="26.4" x14ac:dyDescent="0.3">
      <c r="B19" s="6"/>
      <c r="C19" s="6"/>
      <c r="D19" s="6"/>
      <c r="E19" s="6">
        <v>6391</v>
      </c>
      <c r="F19" s="18" t="s">
        <v>124</v>
      </c>
      <c r="G19" s="75">
        <v>30</v>
      </c>
      <c r="H19" s="49">
        <v>0</v>
      </c>
      <c r="I19" s="49">
        <v>0</v>
      </c>
      <c r="J19" s="75">
        <v>30</v>
      </c>
      <c r="K19" s="75">
        <v>0</v>
      </c>
      <c r="L19" s="75">
        <v>0</v>
      </c>
      <c r="M19" s="138"/>
    </row>
    <row r="20" spans="2:13" x14ac:dyDescent="0.3">
      <c r="B20" s="6"/>
      <c r="C20" s="6"/>
      <c r="D20" s="7"/>
      <c r="E20" s="7" t="s">
        <v>12</v>
      </c>
      <c r="F20" s="7"/>
      <c r="G20" s="75"/>
      <c r="H20" s="49"/>
      <c r="I20" s="49">
        <v>0</v>
      </c>
      <c r="J20" s="75"/>
      <c r="K20" s="75"/>
      <c r="L20" s="75"/>
      <c r="M20" s="138"/>
    </row>
    <row r="21" spans="2:13" x14ac:dyDescent="0.3">
      <c r="B21" s="14"/>
      <c r="C21" s="14">
        <v>64</v>
      </c>
      <c r="D21" s="41"/>
      <c r="E21" s="41"/>
      <c r="F21" s="41" t="s">
        <v>56</v>
      </c>
      <c r="G21" s="74">
        <v>0</v>
      </c>
      <c r="H21" s="47">
        <v>0.66</v>
      </c>
      <c r="I21" s="47">
        <v>0</v>
      </c>
      <c r="J21" s="74">
        <v>0</v>
      </c>
      <c r="K21" s="74">
        <v>0</v>
      </c>
      <c r="L21" s="74">
        <v>0</v>
      </c>
      <c r="M21" s="138"/>
    </row>
    <row r="22" spans="2:13" x14ac:dyDescent="0.3">
      <c r="B22" s="6"/>
      <c r="C22" s="6"/>
      <c r="D22" s="7">
        <v>641</v>
      </c>
      <c r="E22" s="7"/>
      <c r="F22" s="7" t="s">
        <v>57</v>
      </c>
      <c r="G22" s="75">
        <v>0</v>
      </c>
      <c r="H22" s="49">
        <v>0</v>
      </c>
      <c r="I22" s="49">
        <v>0</v>
      </c>
      <c r="J22" s="75">
        <v>0</v>
      </c>
      <c r="K22" s="75">
        <v>0</v>
      </c>
      <c r="L22" s="75">
        <v>0</v>
      </c>
      <c r="M22" s="138"/>
    </row>
    <row r="23" spans="2:13" x14ac:dyDescent="0.3">
      <c r="B23" s="6"/>
      <c r="C23" s="6"/>
      <c r="D23" s="7"/>
      <c r="E23" s="7">
        <v>6413</v>
      </c>
      <c r="F23" s="7" t="s">
        <v>58</v>
      </c>
      <c r="G23" s="75">
        <v>0</v>
      </c>
      <c r="H23" s="49">
        <v>0</v>
      </c>
      <c r="I23" s="49">
        <v>0</v>
      </c>
      <c r="J23" s="75">
        <v>0</v>
      </c>
      <c r="K23" s="75">
        <v>0</v>
      </c>
      <c r="L23" s="75">
        <v>0</v>
      </c>
      <c r="M23" s="138"/>
    </row>
    <row r="24" spans="2:13" x14ac:dyDescent="0.3">
      <c r="B24" s="6"/>
      <c r="C24" s="6"/>
      <c r="D24" s="7"/>
      <c r="E24" s="7"/>
      <c r="F24" s="7"/>
      <c r="G24" s="75"/>
      <c r="H24" s="49">
        <v>0</v>
      </c>
      <c r="I24" s="49">
        <v>0</v>
      </c>
      <c r="J24" s="75"/>
      <c r="K24" s="75"/>
      <c r="L24" s="75"/>
      <c r="M24" s="138"/>
    </row>
    <row r="25" spans="2:13" ht="26.4" x14ac:dyDescent="0.3">
      <c r="B25" s="14"/>
      <c r="C25" s="14">
        <v>65</v>
      </c>
      <c r="D25" s="41"/>
      <c r="E25" s="41"/>
      <c r="F25" s="43" t="s">
        <v>52</v>
      </c>
      <c r="G25" s="74">
        <f>G26</f>
        <v>7405.49</v>
      </c>
      <c r="H25" s="47">
        <v>9669.6</v>
      </c>
      <c r="I25" s="47">
        <v>0</v>
      </c>
      <c r="J25" s="74">
        <v>5781.6</v>
      </c>
      <c r="K25" s="74">
        <f>J25/G25*100</f>
        <v>78.071808887730597</v>
      </c>
      <c r="L25" s="74">
        <f>J25/H25*100</f>
        <v>59.791511541325391</v>
      </c>
      <c r="M25" s="138"/>
    </row>
    <row r="26" spans="2:13" x14ac:dyDescent="0.3">
      <c r="B26" s="6"/>
      <c r="C26" s="6"/>
      <c r="D26" s="7">
        <v>651</v>
      </c>
      <c r="E26" s="7"/>
      <c r="F26" s="7" t="s">
        <v>51</v>
      </c>
      <c r="G26" s="75">
        <v>7405.49</v>
      </c>
      <c r="H26" s="49">
        <v>0</v>
      </c>
      <c r="I26" s="49">
        <v>0</v>
      </c>
      <c r="J26" s="75">
        <v>5781.6</v>
      </c>
      <c r="K26" s="75">
        <f>J26/G26*100</f>
        <v>78.071808887730597</v>
      </c>
      <c r="L26" s="75">
        <v>0</v>
      </c>
      <c r="M26" s="138"/>
    </row>
    <row r="27" spans="2:13" x14ac:dyDescent="0.3">
      <c r="B27" s="6"/>
      <c r="C27" s="6"/>
      <c r="D27" s="7"/>
      <c r="E27" s="7">
        <v>6526</v>
      </c>
      <c r="F27" s="7" t="s">
        <v>50</v>
      </c>
      <c r="G27" s="75">
        <v>7405.49</v>
      </c>
      <c r="H27" s="49">
        <v>0</v>
      </c>
      <c r="I27" s="49">
        <v>0</v>
      </c>
      <c r="J27" s="75">
        <v>5781.6</v>
      </c>
      <c r="K27" s="75">
        <f>J27/G27*100</f>
        <v>78.071808887730597</v>
      </c>
      <c r="L27" s="75">
        <v>0</v>
      </c>
      <c r="M27" s="138"/>
    </row>
    <row r="28" spans="2:13" x14ac:dyDescent="0.3">
      <c r="B28" s="6"/>
      <c r="C28" s="6"/>
      <c r="D28" s="7"/>
      <c r="E28" s="7"/>
      <c r="F28" s="7"/>
      <c r="G28" s="75"/>
      <c r="H28" s="49"/>
      <c r="I28" s="49" t="s">
        <v>49</v>
      </c>
      <c r="J28" s="75"/>
      <c r="K28" s="75"/>
      <c r="L28" s="75"/>
      <c r="M28" s="138"/>
    </row>
    <row r="29" spans="2:13" ht="26.4" x14ac:dyDescent="0.3">
      <c r="B29" s="14"/>
      <c r="C29" s="14">
        <v>66</v>
      </c>
      <c r="D29" s="41"/>
      <c r="E29" s="41"/>
      <c r="F29" s="5" t="s">
        <v>14</v>
      </c>
      <c r="G29" s="74">
        <v>0</v>
      </c>
      <c r="H29" s="47">
        <v>132.72999999999999</v>
      </c>
      <c r="I29" s="47">
        <v>0</v>
      </c>
      <c r="J29" s="74">
        <v>0</v>
      </c>
      <c r="K29" s="74">
        <v>0</v>
      </c>
      <c r="L29" s="74">
        <v>0</v>
      </c>
      <c r="M29" s="138"/>
    </row>
    <row r="30" spans="2:13" ht="26.4" x14ac:dyDescent="0.3">
      <c r="B30" s="6"/>
      <c r="C30" s="14"/>
      <c r="D30" s="7">
        <v>663</v>
      </c>
      <c r="E30" s="7"/>
      <c r="F30" s="9" t="s">
        <v>232</v>
      </c>
      <c r="G30" s="75">
        <v>0</v>
      </c>
      <c r="H30" s="49">
        <v>0</v>
      </c>
      <c r="I30" s="49">
        <v>0</v>
      </c>
      <c r="J30" s="75">
        <v>0</v>
      </c>
      <c r="K30" s="75">
        <v>0</v>
      </c>
      <c r="L30" s="75">
        <v>0</v>
      </c>
      <c r="M30" s="138"/>
    </row>
    <row r="31" spans="2:13" x14ac:dyDescent="0.3">
      <c r="B31" s="6"/>
      <c r="C31" s="14"/>
      <c r="D31" s="7"/>
      <c r="E31" s="7">
        <v>6631</v>
      </c>
      <c r="F31" s="9" t="s">
        <v>59</v>
      </c>
      <c r="G31" s="75">
        <v>0</v>
      </c>
      <c r="H31" s="49">
        <v>0</v>
      </c>
      <c r="I31" s="49">
        <v>0</v>
      </c>
      <c r="J31" s="75">
        <v>0</v>
      </c>
      <c r="K31" s="75">
        <v>0</v>
      </c>
      <c r="L31" s="75">
        <v>0</v>
      </c>
      <c r="M31" s="138"/>
    </row>
    <row r="32" spans="2:13" x14ac:dyDescent="0.3">
      <c r="B32" s="6"/>
      <c r="C32" s="6"/>
      <c r="D32" s="7"/>
      <c r="E32" s="7"/>
      <c r="F32" s="9" t="s">
        <v>17</v>
      </c>
      <c r="G32" s="75"/>
      <c r="H32" s="49"/>
      <c r="I32" s="49" t="s">
        <v>49</v>
      </c>
      <c r="J32" s="75"/>
      <c r="K32" s="75"/>
      <c r="L32" s="75"/>
      <c r="M32" s="138"/>
    </row>
    <row r="33" spans="2:13" ht="30.75" customHeight="1" x14ac:dyDescent="0.3">
      <c r="B33" s="14"/>
      <c r="C33" s="14">
        <v>67</v>
      </c>
      <c r="D33" s="41"/>
      <c r="E33" s="41"/>
      <c r="F33" s="42" t="s">
        <v>53</v>
      </c>
      <c r="G33" s="74">
        <f>G34</f>
        <v>64968.26</v>
      </c>
      <c r="H33" s="47">
        <v>157446.63</v>
      </c>
      <c r="I33" s="47">
        <v>0</v>
      </c>
      <c r="J33" s="74">
        <f>J34</f>
        <v>52825.99</v>
      </c>
      <c r="K33" s="74">
        <f>J33/G33*100</f>
        <v>81.310458368440223</v>
      </c>
      <c r="L33" s="74">
        <f>J33/H33*100</f>
        <v>33.551680337648385</v>
      </c>
      <c r="M33" s="138"/>
    </row>
    <row r="34" spans="2:13" ht="26.4" x14ac:dyDescent="0.3">
      <c r="B34" s="6"/>
      <c r="C34" s="6"/>
      <c r="D34" s="6">
        <v>671</v>
      </c>
      <c r="E34" s="6"/>
      <c r="F34" s="18" t="s">
        <v>54</v>
      </c>
      <c r="G34" s="75">
        <v>64968.26</v>
      </c>
      <c r="H34" s="49">
        <v>0</v>
      </c>
      <c r="I34" s="49">
        <v>0</v>
      </c>
      <c r="J34" s="75">
        <f>J35</f>
        <v>52825.99</v>
      </c>
      <c r="K34" s="75">
        <f>J34/G34*100</f>
        <v>81.310458368440223</v>
      </c>
      <c r="L34" s="75">
        <v>0</v>
      </c>
      <c r="M34" s="138"/>
    </row>
    <row r="35" spans="2:13" ht="26.4" x14ac:dyDescent="0.3">
      <c r="B35" s="6"/>
      <c r="C35" s="6"/>
      <c r="D35" s="6"/>
      <c r="E35" s="6">
        <v>6711</v>
      </c>
      <c r="F35" s="18" t="s">
        <v>55</v>
      </c>
      <c r="G35" s="75">
        <v>64968.26</v>
      </c>
      <c r="H35" s="49">
        <v>0</v>
      </c>
      <c r="I35" s="49">
        <v>0</v>
      </c>
      <c r="J35" s="75">
        <v>52825.99</v>
      </c>
      <c r="K35" s="75">
        <f>J35/G35*100</f>
        <v>81.310458368440223</v>
      </c>
      <c r="L35" s="75">
        <v>0</v>
      </c>
      <c r="M35" s="138"/>
    </row>
    <row r="36" spans="2:13" ht="27.6" customHeight="1" x14ac:dyDescent="0.3">
      <c r="B36" s="6"/>
      <c r="C36" s="6"/>
      <c r="D36" s="6"/>
      <c r="E36" s="6">
        <v>6712</v>
      </c>
      <c r="F36" s="18" t="s">
        <v>126</v>
      </c>
      <c r="G36" s="75">
        <v>0</v>
      </c>
      <c r="H36" s="49">
        <v>0</v>
      </c>
      <c r="I36" s="49">
        <v>0</v>
      </c>
      <c r="J36" s="75">
        <v>0</v>
      </c>
      <c r="K36" s="75">
        <v>0</v>
      </c>
      <c r="L36" s="75">
        <v>0</v>
      </c>
      <c r="M36" s="138"/>
    </row>
    <row r="37" spans="2:13" x14ac:dyDescent="0.3">
      <c r="B37" s="6"/>
      <c r="C37" s="6"/>
      <c r="D37" s="6"/>
      <c r="E37" s="6" t="s">
        <v>12</v>
      </c>
      <c r="F37" s="18"/>
      <c r="G37" s="56"/>
      <c r="H37" s="80"/>
      <c r="I37" s="49"/>
      <c r="J37" s="56"/>
      <c r="K37" s="56"/>
      <c r="L37" s="56"/>
      <c r="M37" s="138"/>
    </row>
    <row r="38" spans="2:13" ht="17.399999999999999" x14ac:dyDescent="0.3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8"/>
    </row>
    <row r="39" spans="2:13" ht="36.75" customHeight="1" x14ac:dyDescent="0.3">
      <c r="B39" s="140" t="s">
        <v>8</v>
      </c>
      <c r="C39" s="141"/>
      <c r="D39" s="141"/>
      <c r="E39" s="141"/>
      <c r="F39" s="142"/>
      <c r="G39" s="143" t="s">
        <v>246</v>
      </c>
      <c r="H39" s="143" t="s">
        <v>258</v>
      </c>
      <c r="I39" s="143" t="s">
        <v>257</v>
      </c>
      <c r="J39" s="143" t="s">
        <v>260</v>
      </c>
      <c r="K39" s="143" t="s">
        <v>20</v>
      </c>
      <c r="L39" s="143" t="s">
        <v>37</v>
      </c>
      <c r="M39" s="138"/>
    </row>
    <row r="40" spans="2:13" x14ac:dyDescent="0.3">
      <c r="B40" s="144">
        <v>1</v>
      </c>
      <c r="C40" s="145"/>
      <c r="D40" s="145"/>
      <c r="E40" s="145"/>
      <c r="F40" s="146"/>
      <c r="G40" s="147">
        <v>2</v>
      </c>
      <c r="H40" s="147">
        <v>3</v>
      </c>
      <c r="I40" s="147">
        <v>4</v>
      </c>
      <c r="J40" s="147">
        <v>5</v>
      </c>
      <c r="K40" s="147" t="s">
        <v>29</v>
      </c>
      <c r="L40" s="147" t="s">
        <v>30</v>
      </c>
      <c r="M40" s="138"/>
    </row>
    <row r="41" spans="2:13" x14ac:dyDescent="0.3">
      <c r="B41" s="5"/>
      <c r="C41" s="5"/>
      <c r="D41" s="5"/>
      <c r="E41" s="5"/>
      <c r="F41" s="5" t="s">
        <v>35</v>
      </c>
      <c r="G41" s="74">
        <f>G42+G93</f>
        <v>409395.47000000003</v>
      </c>
      <c r="H41" s="47">
        <f>H42+H93</f>
        <v>854342.30999999994</v>
      </c>
      <c r="I41" s="49">
        <v>0</v>
      </c>
      <c r="J41" s="74">
        <f>J42+J93</f>
        <v>488370.29</v>
      </c>
      <c r="K41" s="74">
        <f t="shared" ref="K41:K68" si="1">J41/G41*100</f>
        <v>119.29059449534209</v>
      </c>
      <c r="L41" s="74">
        <f>J41/H41*100</f>
        <v>57.163303781595467</v>
      </c>
      <c r="M41" s="138"/>
    </row>
    <row r="42" spans="2:13" x14ac:dyDescent="0.3">
      <c r="B42" s="5">
        <v>3</v>
      </c>
      <c r="C42" s="5"/>
      <c r="D42" s="5"/>
      <c r="E42" s="5"/>
      <c r="F42" s="5" t="s">
        <v>4</v>
      </c>
      <c r="G42" s="74">
        <f>G43+G51+G81+G86+G89</f>
        <v>408406.34</v>
      </c>
      <c r="H42" s="47">
        <f>H43+H51+H81+H86+H89</f>
        <v>826348.67999999993</v>
      </c>
      <c r="I42" s="47">
        <v>0</v>
      </c>
      <c r="J42" s="74">
        <v>488264.04</v>
      </c>
      <c r="K42" s="74">
        <f t="shared" si="1"/>
        <v>119.5534917503974</v>
      </c>
      <c r="L42" s="74">
        <f>J42/H42*100</f>
        <v>59.086926840616485</v>
      </c>
      <c r="M42" s="138"/>
    </row>
    <row r="43" spans="2:13" x14ac:dyDescent="0.3">
      <c r="B43" s="5"/>
      <c r="C43" s="5">
        <v>31</v>
      </c>
      <c r="D43" s="5"/>
      <c r="E43" s="5"/>
      <c r="F43" s="5" t="s">
        <v>5</v>
      </c>
      <c r="G43" s="74">
        <v>317662.94</v>
      </c>
      <c r="H43" s="47">
        <v>679830</v>
      </c>
      <c r="I43" s="47">
        <v>0</v>
      </c>
      <c r="J43" s="74">
        <v>104501.31</v>
      </c>
      <c r="K43" s="74">
        <f t="shared" si="1"/>
        <v>32.896915831604403</v>
      </c>
      <c r="L43" s="74">
        <f>J43/H43*100</f>
        <v>15.371682626538988</v>
      </c>
      <c r="M43" s="138"/>
    </row>
    <row r="44" spans="2:13" x14ac:dyDescent="0.3">
      <c r="B44" s="6"/>
      <c r="C44" s="6"/>
      <c r="D44" s="6">
        <v>311</v>
      </c>
      <c r="E44" s="6"/>
      <c r="F44" s="6" t="s">
        <v>27</v>
      </c>
      <c r="G44" s="75">
        <v>262382.45</v>
      </c>
      <c r="H44" s="49">
        <v>0</v>
      </c>
      <c r="I44" s="49">
        <v>0</v>
      </c>
      <c r="J44" s="75">
        <v>336975.94</v>
      </c>
      <c r="K44" s="75">
        <f t="shared" si="1"/>
        <v>128.42929852968444</v>
      </c>
      <c r="L44" s="75">
        <v>0</v>
      </c>
      <c r="M44" s="138"/>
    </row>
    <row r="45" spans="2:13" x14ac:dyDescent="0.3">
      <c r="B45" s="6"/>
      <c r="C45" s="6"/>
      <c r="D45" s="6"/>
      <c r="E45" s="6">
        <v>3111</v>
      </c>
      <c r="F45" s="6" t="s">
        <v>28</v>
      </c>
      <c r="G45" s="75">
        <v>262382.45</v>
      </c>
      <c r="H45" s="49">
        <v>0</v>
      </c>
      <c r="I45" s="49">
        <v>0</v>
      </c>
      <c r="J45" s="75">
        <v>336975.54</v>
      </c>
      <c r="K45" s="75">
        <f t="shared" si="1"/>
        <v>128.42914608046382</v>
      </c>
      <c r="L45" s="75">
        <v>0</v>
      </c>
      <c r="M45" s="138"/>
    </row>
    <row r="46" spans="2:13" x14ac:dyDescent="0.3">
      <c r="B46" s="44"/>
      <c r="C46" s="45"/>
      <c r="D46" s="45">
        <v>312</v>
      </c>
      <c r="E46" s="45"/>
      <c r="F46" s="45" t="s">
        <v>60</v>
      </c>
      <c r="G46" s="75">
        <v>11816.26</v>
      </c>
      <c r="H46" s="49">
        <v>0</v>
      </c>
      <c r="I46" s="49">
        <v>0</v>
      </c>
      <c r="J46" s="75">
        <v>11924.32</v>
      </c>
      <c r="K46" s="75">
        <f t="shared" si="1"/>
        <v>100.91450255833909</v>
      </c>
      <c r="L46" s="75">
        <v>0</v>
      </c>
      <c r="M46" s="138"/>
    </row>
    <row r="47" spans="2:13" x14ac:dyDescent="0.3">
      <c r="B47" s="44"/>
      <c r="C47" s="45"/>
      <c r="D47" s="45"/>
      <c r="E47" s="45">
        <v>3121</v>
      </c>
      <c r="F47" s="45" t="s">
        <v>60</v>
      </c>
      <c r="G47" s="75">
        <v>11816.26</v>
      </c>
      <c r="H47" s="49">
        <v>0</v>
      </c>
      <c r="I47" s="49">
        <v>0</v>
      </c>
      <c r="J47" s="75">
        <v>11924.32</v>
      </c>
      <c r="K47" s="75">
        <f t="shared" si="1"/>
        <v>100.91450255833909</v>
      </c>
      <c r="L47" s="75">
        <v>0</v>
      </c>
      <c r="M47" s="138"/>
    </row>
    <row r="48" spans="2:13" x14ac:dyDescent="0.3">
      <c r="B48" s="44"/>
      <c r="C48" s="44"/>
      <c r="D48" s="44">
        <v>313</v>
      </c>
      <c r="E48" s="44"/>
      <c r="F48" s="44" t="s">
        <v>61</v>
      </c>
      <c r="G48" s="74">
        <v>43464.23</v>
      </c>
      <c r="H48" s="47">
        <v>0</v>
      </c>
      <c r="I48" s="47">
        <v>0</v>
      </c>
      <c r="J48" s="74">
        <v>55601.05</v>
      </c>
      <c r="K48" s="74">
        <f t="shared" si="1"/>
        <v>127.92369725634158</v>
      </c>
      <c r="L48" s="74">
        <v>0</v>
      </c>
      <c r="M48" s="138"/>
    </row>
    <row r="49" spans="2:13" x14ac:dyDescent="0.3">
      <c r="B49" s="44"/>
      <c r="C49" s="45"/>
      <c r="D49" s="45"/>
      <c r="E49" s="45">
        <v>3132</v>
      </c>
      <c r="F49" s="45" t="s">
        <v>62</v>
      </c>
      <c r="G49" s="75">
        <v>43464.23</v>
      </c>
      <c r="H49" s="49">
        <v>0</v>
      </c>
      <c r="I49" s="49">
        <v>0</v>
      </c>
      <c r="J49" s="75">
        <v>55601.05</v>
      </c>
      <c r="K49" s="75">
        <f t="shared" si="1"/>
        <v>127.92369725634158</v>
      </c>
      <c r="L49" s="75">
        <v>0</v>
      </c>
      <c r="M49" s="138"/>
    </row>
    <row r="50" spans="2:13" ht="26.4" x14ac:dyDescent="0.3">
      <c r="B50" s="44"/>
      <c r="C50" s="45"/>
      <c r="D50" s="45"/>
      <c r="E50" s="45">
        <v>3133</v>
      </c>
      <c r="F50" s="45" t="s">
        <v>231</v>
      </c>
      <c r="G50" s="75">
        <v>0</v>
      </c>
      <c r="H50" s="49">
        <v>0</v>
      </c>
      <c r="I50" s="49">
        <v>0</v>
      </c>
      <c r="J50" s="75">
        <v>0</v>
      </c>
      <c r="K50" s="75">
        <v>0</v>
      </c>
      <c r="L50" s="75">
        <v>0</v>
      </c>
      <c r="M50" s="138"/>
    </row>
    <row r="51" spans="2:13" x14ac:dyDescent="0.3">
      <c r="B51" s="44"/>
      <c r="C51" s="44">
        <v>32</v>
      </c>
      <c r="D51" s="44"/>
      <c r="E51" s="44"/>
      <c r="F51" s="44" t="s">
        <v>11</v>
      </c>
      <c r="G51" s="74">
        <v>56334.879999999997</v>
      </c>
      <c r="H51" s="47">
        <v>95552.58</v>
      </c>
      <c r="I51" s="47">
        <v>0</v>
      </c>
      <c r="J51" s="74">
        <v>54082.38</v>
      </c>
      <c r="K51" s="74">
        <f t="shared" si="1"/>
        <v>96.001589068797159</v>
      </c>
      <c r="L51" s="74">
        <f>J51/H51*100</f>
        <v>56.599602020165229</v>
      </c>
      <c r="M51" s="138"/>
    </row>
    <row r="52" spans="2:13" x14ac:dyDescent="0.3">
      <c r="B52" s="44"/>
      <c r="C52" s="45"/>
      <c r="D52" s="45">
        <v>321</v>
      </c>
      <c r="E52" s="44"/>
      <c r="F52" s="45" t="s">
        <v>63</v>
      </c>
      <c r="G52" s="75">
        <v>15929.03</v>
      </c>
      <c r="H52" s="49">
        <v>0</v>
      </c>
      <c r="I52" s="49">
        <v>0</v>
      </c>
      <c r="J52" s="75">
        <v>17425.5</v>
      </c>
      <c r="K52" s="75">
        <f t="shared" si="1"/>
        <v>109.39460846015106</v>
      </c>
      <c r="L52" s="75">
        <v>0</v>
      </c>
      <c r="M52" s="138"/>
    </row>
    <row r="53" spans="2:13" x14ac:dyDescent="0.3">
      <c r="B53" s="44"/>
      <c r="C53" s="45"/>
      <c r="D53" s="45"/>
      <c r="E53" s="45">
        <v>3211</v>
      </c>
      <c r="F53" s="45" t="s">
        <v>64</v>
      </c>
      <c r="G53" s="75">
        <v>1947.1</v>
      </c>
      <c r="H53" s="49">
        <v>0</v>
      </c>
      <c r="I53" s="49">
        <v>0</v>
      </c>
      <c r="J53" s="75">
        <v>1642.7</v>
      </c>
      <c r="K53" s="75">
        <f t="shared" si="1"/>
        <v>84.3664937599507</v>
      </c>
      <c r="L53" s="75">
        <v>0</v>
      </c>
      <c r="M53" s="138"/>
    </row>
    <row r="54" spans="2:13" ht="26.4" x14ac:dyDescent="0.3">
      <c r="B54" s="44"/>
      <c r="C54" s="45"/>
      <c r="D54" s="45"/>
      <c r="E54" s="45">
        <v>3212</v>
      </c>
      <c r="F54" s="45" t="s">
        <v>65</v>
      </c>
      <c r="G54" s="75">
        <v>13761.93</v>
      </c>
      <c r="H54" s="49">
        <v>0</v>
      </c>
      <c r="I54" s="49">
        <v>0</v>
      </c>
      <c r="J54" s="75">
        <v>15782.8</v>
      </c>
      <c r="K54" s="75">
        <f t="shared" si="1"/>
        <v>114.68449556130571</v>
      </c>
      <c r="L54" s="75">
        <v>0</v>
      </c>
      <c r="M54" s="138"/>
    </row>
    <row r="55" spans="2:13" x14ac:dyDescent="0.3">
      <c r="B55" s="44"/>
      <c r="C55" s="45"/>
      <c r="D55" s="45"/>
      <c r="E55" s="45">
        <v>3213</v>
      </c>
      <c r="F55" s="45" t="s">
        <v>66</v>
      </c>
      <c r="G55" s="75">
        <v>220</v>
      </c>
      <c r="H55" s="49">
        <v>0</v>
      </c>
      <c r="I55" s="49">
        <v>0</v>
      </c>
      <c r="J55" s="75">
        <v>0</v>
      </c>
      <c r="K55" s="75">
        <f t="shared" si="1"/>
        <v>0</v>
      </c>
      <c r="L55" s="75">
        <v>0</v>
      </c>
      <c r="M55" s="138"/>
    </row>
    <row r="56" spans="2:13" x14ac:dyDescent="0.3">
      <c r="B56" s="44"/>
      <c r="C56" s="45"/>
      <c r="D56" s="45"/>
      <c r="E56" s="45">
        <v>3214</v>
      </c>
      <c r="F56" s="45" t="s">
        <v>67</v>
      </c>
      <c r="G56" s="75">
        <v>0</v>
      </c>
      <c r="H56" s="49">
        <v>0</v>
      </c>
      <c r="I56" s="49">
        <v>0</v>
      </c>
      <c r="J56" s="75">
        <v>0</v>
      </c>
      <c r="K56" s="75">
        <v>0</v>
      </c>
      <c r="L56" s="75">
        <v>0</v>
      </c>
      <c r="M56" s="138"/>
    </row>
    <row r="57" spans="2:13" x14ac:dyDescent="0.3">
      <c r="B57" s="6"/>
      <c r="C57" s="6"/>
      <c r="D57" s="6">
        <v>322</v>
      </c>
      <c r="E57" s="6"/>
      <c r="F57" s="6" t="s">
        <v>68</v>
      </c>
      <c r="G57" s="75">
        <v>29959.73</v>
      </c>
      <c r="H57" s="49">
        <v>0</v>
      </c>
      <c r="I57" s="49">
        <v>0</v>
      </c>
      <c r="J57" s="75">
        <v>27363.16</v>
      </c>
      <c r="K57" s="75">
        <f t="shared" si="1"/>
        <v>91.333132841984892</v>
      </c>
      <c r="L57" s="75">
        <v>0</v>
      </c>
      <c r="M57" s="138"/>
    </row>
    <row r="58" spans="2:13" x14ac:dyDescent="0.3">
      <c r="B58" s="6"/>
      <c r="C58" s="14"/>
      <c r="D58" s="6"/>
      <c r="E58" s="6">
        <v>3221</v>
      </c>
      <c r="F58" s="18" t="s">
        <v>69</v>
      </c>
      <c r="G58" s="75">
        <v>5135.5600000000004</v>
      </c>
      <c r="H58" s="49">
        <v>0</v>
      </c>
      <c r="I58" s="49">
        <v>0</v>
      </c>
      <c r="J58" s="75">
        <v>8434.5400000000009</v>
      </c>
      <c r="K58" s="75">
        <f t="shared" si="1"/>
        <v>164.23797988924284</v>
      </c>
      <c r="L58" s="75">
        <v>0</v>
      </c>
      <c r="M58" s="138"/>
    </row>
    <row r="59" spans="2:13" x14ac:dyDescent="0.3">
      <c r="B59" s="6"/>
      <c r="C59" s="14"/>
      <c r="D59" s="6"/>
      <c r="E59" s="6">
        <v>3222</v>
      </c>
      <c r="F59" s="18" t="s">
        <v>70</v>
      </c>
      <c r="G59" s="75">
        <v>15842.27</v>
      </c>
      <c r="H59" s="49">
        <v>0</v>
      </c>
      <c r="I59" s="49">
        <v>0</v>
      </c>
      <c r="J59" s="75">
        <v>15096.01</v>
      </c>
      <c r="K59" s="75">
        <f t="shared" si="1"/>
        <v>95.289437687907096</v>
      </c>
      <c r="L59" s="75">
        <v>0</v>
      </c>
      <c r="M59" s="138"/>
    </row>
    <row r="60" spans="2:13" x14ac:dyDescent="0.3">
      <c r="B60" s="6"/>
      <c r="C60" s="14"/>
      <c r="D60" s="6"/>
      <c r="E60" s="6">
        <v>3223</v>
      </c>
      <c r="F60" s="18" t="s">
        <v>71</v>
      </c>
      <c r="G60" s="75">
        <v>8188.55</v>
      </c>
      <c r="H60" s="49">
        <v>0</v>
      </c>
      <c r="I60" s="49">
        <v>0</v>
      </c>
      <c r="J60" s="75">
        <v>1914.49</v>
      </c>
      <c r="K60" s="75">
        <f t="shared" si="1"/>
        <v>23.380085607341957</v>
      </c>
      <c r="L60" s="75">
        <v>0</v>
      </c>
      <c r="M60" s="138"/>
    </row>
    <row r="61" spans="2:13" x14ac:dyDescent="0.3">
      <c r="B61" s="6"/>
      <c r="C61" s="14"/>
      <c r="D61" s="6"/>
      <c r="E61" s="6">
        <v>3224</v>
      </c>
      <c r="F61" s="18" t="s">
        <v>72</v>
      </c>
      <c r="G61" s="75">
        <v>612.35</v>
      </c>
      <c r="H61" s="49">
        <v>0</v>
      </c>
      <c r="I61" s="49">
        <v>0</v>
      </c>
      <c r="J61" s="75">
        <v>859.78</v>
      </c>
      <c r="K61" s="75">
        <f t="shared" si="1"/>
        <v>140.40663019514983</v>
      </c>
      <c r="L61" s="75">
        <v>0</v>
      </c>
      <c r="M61" s="138"/>
    </row>
    <row r="62" spans="2:13" x14ac:dyDescent="0.3">
      <c r="B62" s="6"/>
      <c r="C62" s="14"/>
      <c r="D62" s="6"/>
      <c r="E62" s="6">
        <v>3225</v>
      </c>
      <c r="F62" s="18" t="s">
        <v>73</v>
      </c>
      <c r="G62" s="75">
        <v>138</v>
      </c>
      <c r="H62" s="49">
        <v>0</v>
      </c>
      <c r="I62" s="49">
        <v>0</v>
      </c>
      <c r="J62" s="75">
        <v>0</v>
      </c>
      <c r="K62" s="75">
        <f t="shared" si="1"/>
        <v>0</v>
      </c>
      <c r="L62" s="75">
        <v>0</v>
      </c>
      <c r="M62" s="138"/>
    </row>
    <row r="63" spans="2:13" x14ac:dyDescent="0.3">
      <c r="B63" s="6"/>
      <c r="C63" s="14"/>
      <c r="D63" s="6"/>
      <c r="E63" s="6">
        <v>3227</v>
      </c>
      <c r="F63" s="18" t="s">
        <v>74</v>
      </c>
      <c r="G63" s="75">
        <v>43</v>
      </c>
      <c r="H63" s="49">
        <v>0</v>
      </c>
      <c r="I63" s="49">
        <v>0</v>
      </c>
      <c r="J63" s="75">
        <v>58.24</v>
      </c>
      <c r="K63" s="75">
        <v>0</v>
      </c>
      <c r="L63" s="75">
        <v>0</v>
      </c>
      <c r="M63" s="138"/>
    </row>
    <row r="64" spans="2:13" x14ac:dyDescent="0.3">
      <c r="B64" s="6"/>
      <c r="C64" s="14"/>
      <c r="D64" s="6">
        <v>323</v>
      </c>
      <c r="E64" s="6" t="s">
        <v>49</v>
      </c>
      <c r="F64" s="18" t="s">
        <v>75</v>
      </c>
      <c r="G64" s="75">
        <v>8878.9599999999991</v>
      </c>
      <c r="H64" s="49">
        <v>0</v>
      </c>
      <c r="I64" s="49">
        <v>0</v>
      </c>
      <c r="J64" s="75">
        <v>7256.06</v>
      </c>
      <c r="K64" s="75">
        <f t="shared" si="1"/>
        <v>81.721958427563607</v>
      </c>
      <c r="L64" s="75">
        <v>0</v>
      </c>
      <c r="M64" s="138"/>
    </row>
    <row r="65" spans="2:15" x14ac:dyDescent="0.3">
      <c r="B65" s="44"/>
      <c r="C65" s="45" t="s">
        <v>49</v>
      </c>
      <c r="D65" s="45"/>
      <c r="E65" s="45">
        <v>3231</v>
      </c>
      <c r="F65" s="45" t="s">
        <v>76</v>
      </c>
      <c r="G65" s="75">
        <v>284.51</v>
      </c>
      <c r="H65" s="49">
        <v>0</v>
      </c>
      <c r="I65" s="49">
        <v>0</v>
      </c>
      <c r="J65" s="75">
        <v>237.5</v>
      </c>
      <c r="K65" s="75">
        <f t="shared" si="1"/>
        <v>83.476854943587213</v>
      </c>
      <c r="L65" s="75">
        <v>0</v>
      </c>
      <c r="M65" s="138"/>
    </row>
    <row r="66" spans="2:15" x14ac:dyDescent="0.3">
      <c r="B66" s="44"/>
      <c r="C66" s="45"/>
      <c r="D66" s="45"/>
      <c r="E66" s="45">
        <v>3232</v>
      </c>
      <c r="F66" s="45" t="s">
        <v>77</v>
      </c>
      <c r="G66" s="75">
        <v>0</v>
      </c>
      <c r="H66" s="49">
        <v>0</v>
      </c>
      <c r="I66" s="49">
        <v>0</v>
      </c>
      <c r="J66" s="75">
        <v>988.9</v>
      </c>
      <c r="K66" s="75">
        <v>0</v>
      </c>
      <c r="L66" s="75">
        <v>0</v>
      </c>
      <c r="M66" s="138"/>
    </row>
    <row r="67" spans="2:15" x14ac:dyDescent="0.3">
      <c r="B67" s="44"/>
      <c r="C67" s="45"/>
      <c r="D67" s="45"/>
      <c r="E67" s="45">
        <v>3233</v>
      </c>
      <c r="F67" s="45" t="s">
        <v>78</v>
      </c>
      <c r="G67" s="75">
        <v>698.6</v>
      </c>
      <c r="H67" s="49">
        <v>0</v>
      </c>
      <c r="I67" s="49">
        <v>0</v>
      </c>
      <c r="J67" s="75">
        <v>1792.5</v>
      </c>
      <c r="K67" s="75">
        <v>0</v>
      </c>
      <c r="L67" s="75">
        <v>0</v>
      </c>
      <c r="M67" s="138"/>
    </row>
    <row r="68" spans="2:15" x14ac:dyDescent="0.3">
      <c r="B68" s="44"/>
      <c r="C68" s="45"/>
      <c r="D68" s="45"/>
      <c r="E68" s="45">
        <v>3234</v>
      </c>
      <c r="F68" s="45" t="s">
        <v>79</v>
      </c>
      <c r="G68" s="75">
        <v>1614.01</v>
      </c>
      <c r="H68" s="49">
        <v>0</v>
      </c>
      <c r="I68" s="49">
        <v>0</v>
      </c>
      <c r="J68" s="75">
        <v>1202.17</v>
      </c>
      <c r="K68" s="75">
        <f t="shared" si="1"/>
        <v>74.483429470697217</v>
      </c>
      <c r="L68" s="75">
        <v>0</v>
      </c>
      <c r="M68" s="138"/>
    </row>
    <row r="69" spans="2:15" x14ac:dyDescent="0.3">
      <c r="B69" s="44"/>
      <c r="C69" s="45"/>
      <c r="D69" s="45"/>
      <c r="E69" s="45">
        <v>3235</v>
      </c>
      <c r="F69" s="45" t="s">
        <v>80</v>
      </c>
      <c r="G69" s="75">
        <v>0</v>
      </c>
      <c r="H69" s="49">
        <v>0</v>
      </c>
      <c r="I69" s="49">
        <v>0</v>
      </c>
      <c r="J69" s="75">
        <v>0</v>
      </c>
      <c r="K69" s="75">
        <v>0</v>
      </c>
      <c r="L69" s="75">
        <v>0</v>
      </c>
      <c r="M69" s="138"/>
    </row>
    <row r="70" spans="2:15" x14ac:dyDescent="0.3">
      <c r="B70" s="44"/>
      <c r="C70" s="45"/>
      <c r="D70" s="45"/>
      <c r="E70" s="45">
        <v>3236</v>
      </c>
      <c r="F70" s="45" t="s">
        <v>81</v>
      </c>
      <c r="G70" s="75">
        <v>234.68</v>
      </c>
      <c r="H70" s="49">
        <v>0</v>
      </c>
      <c r="I70" s="49">
        <v>0</v>
      </c>
      <c r="J70" s="75">
        <v>807.61</v>
      </c>
      <c r="K70" s="75">
        <f t="shared" ref="K70:K75" si="2">J70/G70*100</f>
        <v>344.13243565706495</v>
      </c>
      <c r="L70" s="75">
        <v>0</v>
      </c>
      <c r="M70" s="138"/>
    </row>
    <row r="71" spans="2:15" x14ac:dyDescent="0.3">
      <c r="B71" s="44"/>
      <c r="C71" s="45" t="s">
        <v>49</v>
      </c>
      <c r="D71" s="45"/>
      <c r="E71" s="45">
        <v>3237</v>
      </c>
      <c r="F71" s="45" t="s">
        <v>82</v>
      </c>
      <c r="G71" s="75">
        <v>2597.21</v>
      </c>
      <c r="H71" s="49">
        <v>0</v>
      </c>
      <c r="I71" s="49">
        <v>0</v>
      </c>
      <c r="J71" s="75">
        <v>157</v>
      </c>
      <c r="K71" s="75">
        <f t="shared" si="2"/>
        <v>6.0449482329114703</v>
      </c>
      <c r="L71" s="75">
        <v>0</v>
      </c>
      <c r="M71" s="138"/>
    </row>
    <row r="72" spans="2:15" x14ac:dyDescent="0.3">
      <c r="B72" s="6"/>
      <c r="C72" s="6"/>
      <c r="D72" s="6" t="s">
        <v>49</v>
      </c>
      <c r="E72" s="6">
        <v>3238</v>
      </c>
      <c r="F72" s="6" t="s">
        <v>83</v>
      </c>
      <c r="G72" s="75">
        <v>2441.9499999999998</v>
      </c>
      <c r="H72" s="49">
        <v>0</v>
      </c>
      <c r="I72" s="49">
        <v>0</v>
      </c>
      <c r="J72" s="75">
        <v>2070.38</v>
      </c>
      <c r="K72" s="75">
        <f t="shared" si="2"/>
        <v>84.783881733860241</v>
      </c>
      <c r="L72" s="75">
        <v>0</v>
      </c>
      <c r="M72" s="138"/>
    </row>
    <row r="73" spans="2:15" x14ac:dyDescent="0.3">
      <c r="B73" s="6"/>
      <c r="C73" s="6"/>
      <c r="D73" s="6"/>
      <c r="E73" s="6">
        <v>3239</v>
      </c>
      <c r="F73" s="6" t="s">
        <v>84</v>
      </c>
      <c r="G73" s="75">
        <v>1008</v>
      </c>
      <c r="H73" s="49">
        <v>0</v>
      </c>
      <c r="I73" s="49">
        <v>0</v>
      </c>
      <c r="J73" s="75">
        <v>0</v>
      </c>
      <c r="K73" s="75">
        <f t="shared" si="2"/>
        <v>0</v>
      </c>
      <c r="L73" s="75">
        <v>0</v>
      </c>
      <c r="M73" s="138"/>
    </row>
    <row r="74" spans="2:15" x14ac:dyDescent="0.3">
      <c r="B74" s="6"/>
      <c r="C74" s="6"/>
      <c r="D74" s="6">
        <v>329</v>
      </c>
      <c r="E74" s="6"/>
      <c r="F74" s="6" t="s">
        <v>85</v>
      </c>
      <c r="G74" s="75">
        <v>1567.16</v>
      </c>
      <c r="H74" s="49">
        <v>0</v>
      </c>
      <c r="I74" s="49">
        <v>0</v>
      </c>
      <c r="J74" s="75">
        <v>2037.66</v>
      </c>
      <c r="K74" s="75">
        <f t="shared" si="2"/>
        <v>130.02246101227698</v>
      </c>
      <c r="L74" s="75">
        <v>0</v>
      </c>
      <c r="M74" s="138"/>
    </row>
    <row r="75" spans="2:15" x14ac:dyDescent="0.3">
      <c r="B75" s="14"/>
      <c r="C75" s="14"/>
      <c r="D75" s="6"/>
      <c r="E75" s="6">
        <v>3292</v>
      </c>
      <c r="F75" s="6" t="s">
        <v>130</v>
      </c>
      <c r="G75" s="75">
        <v>395.1</v>
      </c>
      <c r="H75" s="49">
        <v>0</v>
      </c>
      <c r="I75" s="49">
        <v>0</v>
      </c>
      <c r="J75" s="75">
        <v>402.84</v>
      </c>
      <c r="K75" s="75">
        <f t="shared" si="2"/>
        <v>101.95899772209567</v>
      </c>
      <c r="L75" s="75">
        <v>0</v>
      </c>
      <c r="M75" s="138"/>
      <c r="N75" s="81"/>
      <c r="O75" s="81"/>
    </row>
    <row r="76" spans="2:15" x14ac:dyDescent="0.3">
      <c r="B76" s="6"/>
      <c r="C76" s="6"/>
      <c r="D76" s="6"/>
      <c r="E76" s="6">
        <v>3293</v>
      </c>
      <c r="F76" s="6" t="s">
        <v>86</v>
      </c>
      <c r="G76" s="75">
        <v>0</v>
      </c>
      <c r="H76" s="49">
        <v>0</v>
      </c>
      <c r="I76" s="49">
        <v>0</v>
      </c>
      <c r="J76" s="75">
        <v>0</v>
      </c>
      <c r="K76" s="75">
        <v>0</v>
      </c>
      <c r="L76" s="75">
        <v>0</v>
      </c>
      <c r="M76" s="138"/>
      <c r="N76" s="81"/>
      <c r="O76" s="81"/>
    </row>
    <row r="77" spans="2:15" x14ac:dyDescent="0.3">
      <c r="B77" s="6"/>
      <c r="C77" s="6"/>
      <c r="D77" s="6"/>
      <c r="E77" s="6">
        <v>3294</v>
      </c>
      <c r="F77" s="6" t="s">
        <v>114</v>
      </c>
      <c r="G77" s="75">
        <v>108.09</v>
      </c>
      <c r="H77" s="49">
        <v>0</v>
      </c>
      <c r="I77" s="49">
        <v>0</v>
      </c>
      <c r="J77" s="75">
        <v>125</v>
      </c>
      <c r="K77" s="75">
        <f>J77/G77*100</f>
        <v>115.64437043204737</v>
      </c>
      <c r="L77" s="75">
        <v>0</v>
      </c>
      <c r="M77" s="138"/>
    </row>
    <row r="78" spans="2:15" x14ac:dyDescent="0.3">
      <c r="B78" s="6"/>
      <c r="C78" s="6"/>
      <c r="D78" s="6"/>
      <c r="E78" s="6">
        <v>3295</v>
      </c>
      <c r="F78" s="6" t="s">
        <v>94</v>
      </c>
      <c r="G78" s="75">
        <v>1063.97</v>
      </c>
      <c r="H78" s="49">
        <v>0</v>
      </c>
      <c r="I78" s="49">
        <v>0</v>
      </c>
      <c r="J78" s="75">
        <v>1176</v>
      </c>
      <c r="K78" s="75">
        <f>J78/G78*100</f>
        <v>110.52943222083329</v>
      </c>
      <c r="L78" s="75">
        <v>0</v>
      </c>
      <c r="M78" s="138"/>
    </row>
    <row r="79" spans="2:15" x14ac:dyDescent="0.3">
      <c r="B79" s="6"/>
      <c r="C79" s="6"/>
      <c r="D79" s="6"/>
      <c r="E79" s="6">
        <v>3296</v>
      </c>
      <c r="F79" s="6" t="s">
        <v>95</v>
      </c>
      <c r="G79" s="75">
        <v>0</v>
      </c>
      <c r="H79" s="49">
        <v>0</v>
      </c>
      <c r="I79" s="49">
        <v>0</v>
      </c>
      <c r="J79" s="75">
        <v>0</v>
      </c>
      <c r="K79" s="75">
        <v>0</v>
      </c>
      <c r="L79" s="75">
        <v>0</v>
      </c>
      <c r="M79" s="138"/>
    </row>
    <row r="80" spans="2:15" x14ac:dyDescent="0.3">
      <c r="B80" s="6"/>
      <c r="C80" s="6"/>
      <c r="D80" s="6"/>
      <c r="E80" s="6">
        <v>3299</v>
      </c>
      <c r="F80" s="6" t="s">
        <v>85</v>
      </c>
      <c r="G80" s="75">
        <v>0</v>
      </c>
      <c r="H80" s="49">
        <v>0</v>
      </c>
      <c r="I80" s="49">
        <v>0</v>
      </c>
      <c r="J80" s="75">
        <v>333.82</v>
      </c>
      <c r="K80" s="75">
        <v>0</v>
      </c>
      <c r="L80" s="75">
        <v>0</v>
      </c>
      <c r="M80" s="138"/>
    </row>
    <row r="81" spans="2:13" x14ac:dyDescent="0.3">
      <c r="B81" s="14"/>
      <c r="C81" s="14">
        <v>34</v>
      </c>
      <c r="D81" s="14"/>
      <c r="E81" s="14" t="s">
        <v>49</v>
      </c>
      <c r="F81" s="42" t="s">
        <v>87</v>
      </c>
      <c r="G81" s="74">
        <v>498.62</v>
      </c>
      <c r="H81" s="47">
        <v>891.95</v>
      </c>
      <c r="I81" s="47">
        <v>0</v>
      </c>
      <c r="J81" s="74">
        <v>413.96</v>
      </c>
      <c r="K81" s="74">
        <f>J81/G81*10</f>
        <v>8.3021138341823431</v>
      </c>
      <c r="L81" s="74">
        <f>J81/H81*100</f>
        <v>46.410673244015918</v>
      </c>
      <c r="M81" s="138"/>
    </row>
    <row r="82" spans="2:13" x14ac:dyDescent="0.3">
      <c r="B82" s="45"/>
      <c r="C82" s="45" t="s">
        <v>49</v>
      </c>
      <c r="D82" s="45">
        <v>343</v>
      </c>
      <c r="E82" s="45"/>
      <c r="F82" s="45" t="s">
        <v>88</v>
      </c>
      <c r="G82" s="75">
        <v>498.62</v>
      </c>
      <c r="H82" s="49">
        <v>0</v>
      </c>
      <c r="I82" s="49">
        <v>0</v>
      </c>
      <c r="J82" s="75">
        <v>413.96</v>
      </c>
      <c r="K82" s="75">
        <v>0</v>
      </c>
      <c r="L82" s="75">
        <v>0</v>
      </c>
      <c r="M82" s="138"/>
    </row>
    <row r="83" spans="2:13" x14ac:dyDescent="0.3">
      <c r="B83" s="6"/>
      <c r="C83" s="6"/>
      <c r="D83" s="6" t="s">
        <v>49</v>
      </c>
      <c r="E83" s="6">
        <v>3431</v>
      </c>
      <c r="F83" s="6" t="s">
        <v>89</v>
      </c>
      <c r="G83" s="75">
        <v>498.62</v>
      </c>
      <c r="H83" s="49">
        <v>0</v>
      </c>
      <c r="I83" s="49">
        <v>0</v>
      </c>
      <c r="J83" s="75">
        <v>413.96</v>
      </c>
      <c r="K83" s="75">
        <f>J83/G83*100</f>
        <v>83.021138341823431</v>
      </c>
      <c r="L83" s="75">
        <v>0</v>
      </c>
      <c r="M83" s="138"/>
    </row>
    <row r="84" spans="2:13" x14ac:dyDescent="0.3">
      <c r="B84" s="6"/>
      <c r="C84" s="6"/>
      <c r="D84" s="7"/>
      <c r="E84" s="7">
        <v>3432</v>
      </c>
      <c r="F84" s="6" t="s">
        <v>96</v>
      </c>
      <c r="G84" s="75">
        <v>0</v>
      </c>
      <c r="H84" s="49">
        <v>0</v>
      </c>
      <c r="I84" s="49">
        <v>0</v>
      </c>
      <c r="J84" s="75">
        <v>0</v>
      </c>
      <c r="K84" s="75">
        <v>0</v>
      </c>
      <c r="L84" s="75">
        <v>0</v>
      </c>
      <c r="M84" s="138"/>
    </row>
    <row r="85" spans="2:13" x14ac:dyDescent="0.3">
      <c r="B85" s="6"/>
      <c r="C85" s="6"/>
      <c r="D85" s="7"/>
      <c r="E85" s="7">
        <v>3433</v>
      </c>
      <c r="F85" s="6" t="s">
        <v>97</v>
      </c>
      <c r="G85" s="75">
        <v>0</v>
      </c>
      <c r="H85" s="49">
        <v>0</v>
      </c>
      <c r="I85" s="49">
        <v>0</v>
      </c>
      <c r="J85" s="75">
        <v>0</v>
      </c>
      <c r="K85" s="75">
        <v>0</v>
      </c>
      <c r="L85" s="75">
        <v>0</v>
      </c>
      <c r="M85" s="138"/>
    </row>
    <row r="86" spans="2:13" ht="26.4" x14ac:dyDescent="0.3">
      <c r="B86" s="14"/>
      <c r="C86" s="14">
        <v>37</v>
      </c>
      <c r="D86" s="41"/>
      <c r="E86" s="41"/>
      <c r="F86" s="42" t="s">
        <v>127</v>
      </c>
      <c r="G86" s="74">
        <v>33909.9</v>
      </c>
      <c r="H86" s="47">
        <v>49811.5</v>
      </c>
      <c r="I86" s="47">
        <v>0</v>
      </c>
      <c r="J86" s="74">
        <v>29063.89</v>
      </c>
      <c r="K86" s="74">
        <f>J86/G86*100</f>
        <v>85.709158682272729</v>
      </c>
      <c r="L86" s="74">
        <f>J86/H86*100</f>
        <v>58.34775102135049</v>
      </c>
      <c r="M86" s="148"/>
    </row>
    <row r="87" spans="2:13" ht="26.4" x14ac:dyDescent="0.3">
      <c r="B87" s="6"/>
      <c r="C87" s="6"/>
      <c r="D87" s="7">
        <v>372</v>
      </c>
      <c r="E87" s="7"/>
      <c r="F87" s="18" t="s">
        <v>128</v>
      </c>
      <c r="G87" s="75">
        <v>33909.9</v>
      </c>
      <c r="H87" s="49">
        <v>0</v>
      </c>
      <c r="I87" s="49">
        <v>0</v>
      </c>
      <c r="J87" s="75">
        <v>29063.89</v>
      </c>
      <c r="K87" s="75">
        <f>J87/G87*100</f>
        <v>85.709158682272729</v>
      </c>
      <c r="L87" s="75">
        <v>0</v>
      </c>
      <c r="M87" s="138"/>
    </row>
    <row r="88" spans="2:13" x14ac:dyDescent="0.3">
      <c r="B88" s="6"/>
      <c r="C88" s="6"/>
      <c r="D88" s="7"/>
      <c r="E88" s="7">
        <v>3722</v>
      </c>
      <c r="F88" s="6" t="s">
        <v>129</v>
      </c>
      <c r="G88" s="75">
        <v>33909.9</v>
      </c>
      <c r="H88" s="49">
        <v>0</v>
      </c>
      <c r="I88" s="49">
        <v>0</v>
      </c>
      <c r="J88" s="75">
        <v>29063.89</v>
      </c>
      <c r="K88" s="75">
        <f>J88/G88*100</f>
        <v>85.709158682272729</v>
      </c>
      <c r="L88" s="75">
        <v>0</v>
      </c>
      <c r="M88" s="138"/>
    </row>
    <row r="89" spans="2:13" x14ac:dyDescent="0.3">
      <c r="B89" s="14"/>
      <c r="C89" s="14">
        <v>38</v>
      </c>
      <c r="D89" s="41"/>
      <c r="E89" s="41"/>
      <c r="F89" s="14" t="s">
        <v>131</v>
      </c>
      <c r="G89" s="74">
        <v>0</v>
      </c>
      <c r="H89" s="47">
        <v>262.64999999999998</v>
      </c>
      <c r="I89" s="47">
        <v>0</v>
      </c>
      <c r="J89" s="74">
        <v>202.5</v>
      </c>
      <c r="K89" s="74">
        <v>0</v>
      </c>
      <c r="L89" s="74">
        <v>0</v>
      </c>
      <c r="M89" s="138"/>
    </row>
    <row r="90" spans="2:13" x14ac:dyDescent="0.3">
      <c r="B90" s="6"/>
      <c r="C90" s="6"/>
      <c r="D90" s="7">
        <v>381</v>
      </c>
      <c r="E90" s="7"/>
      <c r="F90" s="6" t="s">
        <v>59</v>
      </c>
      <c r="G90" s="75">
        <v>0</v>
      </c>
      <c r="H90" s="49">
        <v>0</v>
      </c>
      <c r="I90" s="49">
        <v>0</v>
      </c>
      <c r="J90" s="75">
        <v>202.5</v>
      </c>
      <c r="K90" s="75">
        <v>0</v>
      </c>
      <c r="L90" s="75">
        <v>0</v>
      </c>
      <c r="M90" s="138"/>
    </row>
    <row r="91" spans="2:13" x14ac:dyDescent="0.3">
      <c r="B91" s="6"/>
      <c r="C91" s="6"/>
      <c r="D91" s="7"/>
      <c r="E91" s="7">
        <v>3812</v>
      </c>
      <c r="F91" s="6" t="s">
        <v>132</v>
      </c>
      <c r="G91" s="75">
        <v>0</v>
      </c>
      <c r="H91" s="49">
        <v>0</v>
      </c>
      <c r="I91" s="49">
        <v>0</v>
      </c>
      <c r="J91" s="75">
        <v>202.5</v>
      </c>
      <c r="K91" s="75">
        <v>0</v>
      </c>
      <c r="L91" s="75">
        <v>0</v>
      </c>
      <c r="M91" s="138"/>
    </row>
    <row r="92" spans="2:13" x14ac:dyDescent="0.3">
      <c r="B92" s="6"/>
      <c r="C92" s="6"/>
      <c r="D92" s="7"/>
      <c r="E92" s="7"/>
      <c r="F92" s="6"/>
      <c r="G92" s="75"/>
      <c r="H92" s="49"/>
      <c r="I92" s="49"/>
      <c r="J92" s="75"/>
      <c r="K92" s="75"/>
      <c r="L92" s="75"/>
      <c r="M92" s="138"/>
    </row>
    <row r="93" spans="2:13" x14ac:dyDescent="0.3">
      <c r="B93" s="8">
        <v>4</v>
      </c>
      <c r="C93" s="8"/>
      <c r="D93" s="8"/>
      <c r="E93" s="8"/>
      <c r="F93" s="46" t="s">
        <v>6</v>
      </c>
      <c r="G93" s="74">
        <v>989.13</v>
      </c>
      <c r="H93" s="47">
        <f>H94+H101</f>
        <v>27993.63</v>
      </c>
      <c r="I93" s="47">
        <v>0</v>
      </c>
      <c r="J93" s="74">
        <v>106.25</v>
      </c>
      <c r="K93" s="74">
        <f>J93/G93*100</f>
        <v>10.741762963412292</v>
      </c>
      <c r="L93" s="74">
        <f>J93/H93*100</f>
        <v>0.37955063348340318</v>
      </c>
      <c r="M93" s="138"/>
    </row>
    <row r="94" spans="2:13" ht="26.4" x14ac:dyDescent="0.3">
      <c r="B94" s="44"/>
      <c r="C94" s="44">
        <v>42</v>
      </c>
      <c r="D94" s="44"/>
      <c r="E94" s="44"/>
      <c r="F94" s="46" t="s">
        <v>7</v>
      </c>
      <c r="G94" s="74">
        <v>989.13</v>
      </c>
      <c r="H94" s="47">
        <v>6993.63</v>
      </c>
      <c r="I94" s="47">
        <v>0</v>
      </c>
      <c r="J94" s="74">
        <v>0</v>
      </c>
      <c r="K94" s="74">
        <f>J94/G94*100</f>
        <v>0</v>
      </c>
      <c r="L94" s="74">
        <f>J94/H94*100</f>
        <v>0</v>
      </c>
      <c r="M94" s="138"/>
    </row>
    <row r="95" spans="2:13" x14ac:dyDescent="0.3">
      <c r="B95" s="45"/>
      <c r="C95" s="45"/>
      <c r="D95" s="6">
        <v>422</v>
      </c>
      <c r="E95" s="6"/>
      <c r="F95" s="6" t="s">
        <v>90</v>
      </c>
      <c r="G95" s="74">
        <v>989.13</v>
      </c>
      <c r="H95" s="49">
        <v>0</v>
      </c>
      <c r="I95" s="49">
        <v>0</v>
      </c>
      <c r="J95" s="74">
        <v>0</v>
      </c>
      <c r="K95" s="74">
        <f>J95/G95*100</f>
        <v>0</v>
      </c>
      <c r="L95" s="74">
        <v>0</v>
      </c>
      <c r="M95" s="138"/>
    </row>
    <row r="96" spans="2:13" x14ac:dyDescent="0.3">
      <c r="B96" s="45"/>
      <c r="C96" s="45" t="s">
        <v>12</v>
      </c>
      <c r="D96" s="6"/>
      <c r="E96" s="6">
        <v>4221</v>
      </c>
      <c r="F96" s="6" t="s">
        <v>91</v>
      </c>
      <c r="G96" s="75">
        <v>0</v>
      </c>
      <c r="H96" s="49">
        <v>0</v>
      </c>
      <c r="I96" s="49">
        <v>0</v>
      </c>
      <c r="J96" s="75">
        <v>0</v>
      </c>
      <c r="K96" s="75">
        <v>0</v>
      </c>
      <c r="L96" s="75">
        <v>0</v>
      </c>
      <c r="M96" s="138"/>
    </row>
    <row r="97" spans="1:13" x14ac:dyDescent="0.3">
      <c r="B97" s="45"/>
      <c r="C97" s="45"/>
      <c r="D97" s="6"/>
      <c r="E97" s="6">
        <v>4223</v>
      </c>
      <c r="F97" s="6" t="s">
        <v>98</v>
      </c>
      <c r="G97" s="75">
        <v>0</v>
      </c>
      <c r="H97" s="49">
        <v>0</v>
      </c>
      <c r="I97" s="49">
        <v>0</v>
      </c>
      <c r="J97" s="75">
        <v>0</v>
      </c>
      <c r="K97" s="75">
        <v>0</v>
      </c>
      <c r="L97" s="75">
        <v>0</v>
      </c>
      <c r="M97" s="138"/>
    </row>
    <row r="98" spans="1:13" x14ac:dyDescent="0.3">
      <c r="B98" s="45"/>
      <c r="C98" s="45"/>
      <c r="D98" s="6"/>
      <c r="E98" s="6">
        <v>4227</v>
      </c>
      <c r="F98" s="6" t="s">
        <v>99</v>
      </c>
      <c r="G98" s="75">
        <v>966.68</v>
      </c>
      <c r="H98" s="49">
        <v>0</v>
      </c>
      <c r="I98" s="49">
        <v>0</v>
      </c>
      <c r="J98" s="75">
        <v>0</v>
      </c>
      <c r="K98" s="75">
        <f>J98/G98*100</f>
        <v>0</v>
      </c>
      <c r="L98" s="75">
        <v>0</v>
      </c>
      <c r="M98" s="138"/>
    </row>
    <row r="99" spans="1:13" x14ac:dyDescent="0.3">
      <c r="B99" s="10" t="s">
        <v>49</v>
      </c>
      <c r="C99" s="51"/>
      <c r="D99" s="51">
        <v>424</v>
      </c>
      <c r="E99" s="51"/>
      <c r="F99" s="13" t="s">
        <v>100</v>
      </c>
      <c r="G99" s="75">
        <v>22.45</v>
      </c>
      <c r="H99" s="49">
        <v>0</v>
      </c>
      <c r="I99" s="49">
        <v>0</v>
      </c>
      <c r="J99" s="75">
        <v>0</v>
      </c>
      <c r="K99" s="75">
        <f>J99/G99*100</f>
        <v>0</v>
      </c>
      <c r="L99" s="75">
        <v>0</v>
      </c>
      <c r="M99" s="138"/>
    </row>
    <row r="100" spans="1:13" x14ac:dyDescent="0.3">
      <c r="B100" s="9"/>
      <c r="C100" s="9" t="s">
        <v>49</v>
      </c>
      <c r="D100" s="9" t="s">
        <v>49</v>
      </c>
      <c r="E100" s="9">
        <v>4241</v>
      </c>
      <c r="F100" s="13" t="s">
        <v>100</v>
      </c>
      <c r="G100" s="75">
        <v>22.45</v>
      </c>
      <c r="H100" s="49">
        <v>0</v>
      </c>
      <c r="I100" s="54">
        <v>0</v>
      </c>
      <c r="J100" s="75">
        <v>0</v>
      </c>
      <c r="K100" s="75">
        <f>J100/G100*100</f>
        <v>0</v>
      </c>
      <c r="L100" s="75">
        <v>0</v>
      </c>
      <c r="M100" s="138"/>
    </row>
    <row r="101" spans="1:13" ht="26.4" x14ac:dyDescent="0.3">
      <c r="B101" s="5"/>
      <c r="C101" s="5">
        <v>45</v>
      </c>
      <c r="D101" s="5" t="s">
        <v>49</v>
      </c>
      <c r="E101" s="5"/>
      <c r="F101" s="88" t="s">
        <v>282</v>
      </c>
      <c r="G101" s="74">
        <v>0</v>
      </c>
      <c r="H101" s="47">
        <v>21000</v>
      </c>
      <c r="I101" s="55">
        <v>0</v>
      </c>
      <c r="J101" s="74">
        <v>106.25</v>
      </c>
      <c r="K101" s="74">
        <v>0</v>
      </c>
      <c r="L101" s="74">
        <v>0</v>
      </c>
      <c r="M101" s="138"/>
    </row>
    <row r="102" spans="1:13" x14ac:dyDescent="0.3">
      <c r="B102" s="9"/>
      <c r="C102" s="9"/>
      <c r="D102" s="9">
        <v>451</v>
      </c>
      <c r="E102" s="9"/>
      <c r="F102" s="13" t="s">
        <v>274</v>
      </c>
      <c r="G102" s="75">
        <v>0</v>
      </c>
      <c r="H102" s="49">
        <v>0</v>
      </c>
      <c r="I102" s="54">
        <v>0</v>
      </c>
      <c r="J102" s="75">
        <v>106.25</v>
      </c>
      <c r="K102" s="75">
        <v>0</v>
      </c>
      <c r="L102" s="75">
        <v>0</v>
      </c>
      <c r="M102" s="138"/>
    </row>
    <row r="103" spans="1:13" x14ac:dyDescent="0.3">
      <c r="B103" s="9"/>
      <c r="C103" s="9"/>
      <c r="D103" s="9"/>
      <c r="E103" s="9">
        <v>4511</v>
      </c>
      <c r="F103" s="13" t="s">
        <v>274</v>
      </c>
      <c r="G103" s="75">
        <v>0</v>
      </c>
      <c r="H103" s="49">
        <v>0</v>
      </c>
      <c r="I103" s="54">
        <v>0</v>
      </c>
      <c r="J103" s="75">
        <v>106.25</v>
      </c>
      <c r="K103" s="75">
        <v>0</v>
      </c>
      <c r="L103" s="75">
        <v>0</v>
      </c>
      <c r="M103" s="138"/>
    </row>
    <row r="104" spans="1:13" x14ac:dyDescent="0.3">
      <c r="B104" s="9"/>
      <c r="C104" s="9" t="s">
        <v>12</v>
      </c>
      <c r="D104" s="6"/>
      <c r="E104" s="6" t="s">
        <v>49</v>
      </c>
      <c r="F104" s="6" t="s">
        <v>49</v>
      </c>
      <c r="G104" s="75"/>
      <c r="H104" s="49"/>
      <c r="I104" s="54"/>
      <c r="J104" s="75"/>
      <c r="K104" s="75"/>
      <c r="L104" s="75"/>
      <c r="M104" s="138"/>
    </row>
    <row r="105" spans="1:13" x14ac:dyDescent="0.3">
      <c r="B105" s="138"/>
      <c r="C105" s="138"/>
      <c r="D105" s="138"/>
      <c r="E105" s="138"/>
      <c r="F105" s="138"/>
      <c r="G105" s="149"/>
      <c r="H105" s="149"/>
      <c r="I105" s="149"/>
      <c r="J105" s="149"/>
      <c r="K105" s="149"/>
      <c r="L105" s="149"/>
      <c r="M105" s="138"/>
    </row>
    <row r="106" spans="1:13" x14ac:dyDescent="0.3">
      <c r="A106" t="s">
        <v>49</v>
      </c>
      <c r="B106" s="138" t="s">
        <v>49</v>
      </c>
      <c r="C106" s="138"/>
      <c r="D106" s="138"/>
      <c r="E106" s="138"/>
      <c r="F106" s="138"/>
      <c r="G106" s="149"/>
      <c r="H106" s="149"/>
      <c r="I106" s="149"/>
      <c r="J106" s="149"/>
      <c r="K106" s="149"/>
      <c r="L106" s="149"/>
      <c r="M106" s="138"/>
    </row>
    <row r="107" spans="1:13" ht="15" customHeight="1" x14ac:dyDescent="0.3">
      <c r="A107" t="s">
        <v>49</v>
      </c>
      <c r="B107" s="150" t="s">
        <v>49</v>
      </c>
      <c r="C107" s="150"/>
      <c r="D107" s="150"/>
      <c r="E107" s="150"/>
      <c r="F107" s="138"/>
      <c r="G107" s="151"/>
      <c r="H107" s="151"/>
      <c r="I107" s="151"/>
      <c r="J107" s="151"/>
      <c r="K107" s="151"/>
      <c r="L107" s="151"/>
      <c r="M107" s="138"/>
    </row>
    <row r="108" spans="1:13" x14ac:dyDescent="0.3">
      <c r="B108" s="150"/>
      <c r="C108" s="150"/>
      <c r="D108" s="150"/>
      <c r="E108" s="150"/>
      <c r="F108" s="150"/>
      <c r="G108" s="151"/>
      <c r="H108" s="151"/>
      <c r="I108" s="151"/>
      <c r="J108" s="151"/>
      <c r="K108" s="151"/>
      <c r="L108" s="151"/>
      <c r="M108" s="138"/>
    </row>
    <row r="109" spans="1:13" ht="4.5" customHeight="1" x14ac:dyDescent="0.3">
      <c r="B109" s="24"/>
      <c r="C109" s="24"/>
      <c r="D109" s="24"/>
      <c r="E109" s="24"/>
      <c r="F109" s="24"/>
      <c r="G109" s="85"/>
      <c r="H109" s="85"/>
      <c r="I109" s="85"/>
      <c r="J109" s="85"/>
      <c r="K109" s="85"/>
      <c r="L109" s="85"/>
    </row>
  </sheetData>
  <mergeCells count="12">
    <mergeCell ref="B1:L1"/>
    <mergeCell ref="B2:L2"/>
    <mergeCell ref="B4:L4"/>
    <mergeCell ref="B6:L6"/>
    <mergeCell ref="B40:F40"/>
    <mergeCell ref="B9:F9"/>
    <mergeCell ref="B39:F39"/>
    <mergeCell ref="B8:F8"/>
    <mergeCell ref="B7:L7"/>
    <mergeCell ref="B5:L5"/>
    <mergeCell ref="B38:L38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9"/>
  <sheetViews>
    <sheetView topLeftCell="A22" workbookViewId="0">
      <selection activeCell="C52" sqref="C5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1" t="s">
        <v>32</v>
      </c>
      <c r="C2" s="91"/>
      <c r="D2" s="91"/>
      <c r="E2" s="91"/>
      <c r="F2" s="91"/>
      <c r="G2" s="91"/>
      <c r="H2" s="91"/>
    </row>
    <row r="3" spans="2:8" ht="18" x14ac:dyDescent="0.25">
      <c r="B3" s="37"/>
      <c r="C3" s="37"/>
      <c r="D3" s="37"/>
      <c r="E3" s="37"/>
      <c r="F3" s="38"/>
      <c r="G3" s="38"/>
      <c r="H3" s="38"/>
    </row>
    <row r="4" spans="2:8" ht="33.75" customHeight="1" x14ac:dyDescent="0.3">
      <c r="B4" s="28" t="s">
        <v>8</v>
      </c>
      <c r="C4" s="28" t="s">
        <v>246</v>
      </c>
      <c r="D4" s="28" t="s">
        <v>258</v>
      </c>
      <c r="E4" s="28" t="s">
        <v>257</v>
      </c>
      <c r="F4" s="28" t="s">
        <v>260</v>
      </c>
      <c r="G4" s="28" t="s">
        <v>20</v>
      </c>
      <c r="H4" s="28" t="s">
        <v>37</v>
      </c>
    </row>
    <row r="5" spans="2:8" ht="15" x14ac:dyDescent="0.25">
      <c r="B5" s="28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29</v>
      </c>
      <c r="H5" s="30" t="s">
        <v>30</v>
      </c>
    </row>
    <row r="6" spans="2:8" x14ac:dyDescent="0.3">
      <c r="B6" s="44" t="s">
        <v>34</v>
      </c>
      <c r="C6" s="73">
        <f>C7+C10+C13+C17+C23</f>
        <v>393378.09</v>
      </c>
      <c r="D6" s="73">
        <f>D7+D10+D13+D17+D23</f>
        <v>854342.30999999994</v>
      </c>
      <c r="E6" s="73">
        <v>0</v>
      </c>
      <c r="F6" s="73">
        <f>F7+F10+F13+F17+F23</f>
        <v>418429.04</v>
      </c>
      <c r="G6" s="74">
        <f>F6/C6*100</f>
        <v>106.36816097205617</v>
      </c>
      <c r="H6" s="74">
        <f>F6/D6*100</f>
        <v>48.976743291573612</v>
      </c>
    </row>
    <row r="7" spans="2:8" x14ac:dyDescent="0.3">
      <c r="B7" s="44" t="s">
        <v>15</v>
      </c>
      <c r="C7" s="74">
        <f>C8</f>
        <v>39507.22</v>
      </c>
      <c r="D7" s="47">
        <f>D8</f>
        <v>60644.99</v>
      </c>
      <c r="E7" s="47">
        <v>0</v>
      </c>
      <c r="F7" s="74">
        <f>F8</f>
        <v>26400.080000000002</v>
      </c>
      <c r="G7" s="74">
        <f>F7/C7*100</f>
        <v>66.823431261425128</v>
      </c>
      <c r="H7" s="74">
        <f>F7/D7*100</f>
        <v>43.532169763734821</v>
      </c>
    </row>
    <row r="8" spans="2:8" x14ac:dyDescent="0.3">
      <c r="B8" s="16" t="s">
        <v>16</v>
      </c>
      <c r="C8" s="75">
        <v>39507.22</v>
      </c>
      <c r="D8" s="49">
        <v>60644.99</v>
      </c>
      <c r="E8" s="49">
        <v>0</v>
      </c>
      <c r="F8" s="75">
        <v>26400.080000000002</v>
      </c>
      <c r="G8" s="75">
        <f>F8/C8*100</f>
        <v>66.823431261425128</v>
      </c>
      <c r="H8" s="75">
        <f>F8/D8*100</f>
        <v>43.532169763734821</v>
      </c>
    </row>
    <row r="9" spans="2:8" x14ac:dyDescent="0.3">
      <c r="B9" s="17" t="s">
        <v>17</v>
      </c>
      <c r="C9" s="75"/>
      <c r="D9" s="49"/>
      <c r="E9" s="49"/>
      <c r="F9" s="75"/>
      <c r="G9" s="75" t="s">
        <v>49</v>
      </c>
      <c r="H9" s="75"/>
    </row>
    <row r="10" spans="2:8" x14ac:dyDescent="0.3">
      <c r="B10" s="44" t="s">
        <v>18</v>
      </c>
      <c r="C10" s="74">
        <v>0</v>
      </c>
      <c r="D10" s="47">
        <v>0.66</v>
      </c>
      <c r="E10" s="47">
        <v>0</v>
      </c>
      <c r="F10" s="74">
        <v>0</v>
      </c>
      <c r="G10" s="74">
        <v>0</v>
      </c>
      <c r="H10" s="74">
        <v>0</v>
      </c>
    </row>
    <row r="11" spans="2:8" x14ac:dyDescent="0.3">
      <c r="B11" s="52" t="s">
        <v>19</v>
      </c>
      <c r="C11" s="75">
        <v>0</v>
      </c>
      <c r="D11" s="54">
        <v>0.66</v>
      </c>
      <c r="E11" s="54">
        <v>0</v>
      </c>
      <c r="F11" s="75">
        <v>0</v>
      </c>
      <c r="G11" s="75">
        <v>0</v>
      </c>
      <c r="H11" s="75">
        <v>0</v>
      </c>
    </row>
    <row r="12" spans="2:8" x14ac:dyDescent="0.3">
      <c r="B12" s="17" t="s">
        <v>17</v>
      </c>
      <c r="C12" s="75"/>
      <c r="D12" s="54"/>
      <c r="E12" s="54"/>
      <c r="F12" s="75"/>
      <c r="G12" s="75"/>
      <c r="H12" s="75"/>
    </row>
    <row r="13" spans="2:8" x14ac:dyDescent="0.3">
      <c r="B13" s="44" t="s">
        <v>101</v>
      </c>
      <c r="C13" s="74">
        <f>C14+C15</f>
        <v>32866.53</v>
      </c>
      <c r="D13" s="55">
        <f>D14+D15</f>
        <v>92671.24</v>
      </c>
      <c r="E13" s="55">
        <v>0</v>
      </c>
      <c r="F13" s="74">
        <f>F14+F15</f>
        <v>24336.68</v>
      </c>
      <c r="G13" s="74">
        <f>F13/C13*100</f>
        <v>74.047001615321122</v>
      </c>
      <c r="H13" s="74">
        <f>F13/D13*100</f>
        <v>26.26130825485879</v>
      </c>
    </row>
    <row r="14" spans="2:8" x14ac:dyDescent="0.3">
      <c r="B14" s="52" t="s">
        <v>224</v>
      </c>
      <c r="C14" s="75">
        <v>7405.49</v>
      </c>
      <c r="D14" s="54">
        <v>9669.6</v>
      </c>
      <c r="E14" s="54">
        <v>0</v>
      </c>
      <c r="F14" s="75">
        <v>5781.6</v>
      </c>
      <c r="G14" s="75">
        <f>F14/C14*100</f>
        <v>78.071808887730597</v>
      </c>
      <c r="H14" s="75">
        <f>F14/D14*100</f>
        <v>59.791511541325391</v>
      </c>
    </row>
    <row r="15" spans="2:8" ht="26.4" x14ac:dyDescent="0.3">
      <c r="B15" s="52" t="s">
        <v>228</v>
      </c>
      <c r="C15" s="75">
        <v>25461.040000000001</v>
      </c>
      <c r="D15" s="54">
        <v>83001.64</v>
      </c>
      <c r="E15" s="54">
        <v>0</v>
      </c>
      <c r="F15" s="75">
        <v>18555.080000000002</v>
      </c>
      <c r="G15" s="75">
        <f>F15/C15*100</f>
        <v>72.876363259316989</v>
      </c>
      <c r="H15" s="75">
        <f>F15/D15*100</f>
        <v>22.355076357527395</v>
      </c>
    </row>
    <row r="16" spans="2:8" x14ac:dyDescent="0.3">
      <c r="B16" s="17" t="s">
        <v>17</v>
      </c>
      <c r="C16" s="75"/>
      <c r="D16" s="54"/>
      <c r="E16" s="54"/>
      <c r="F16" s="75"/>
      <c r="G16" s="75"/>
      <c r="H16" s="75"/>
    </row>
    <row r="17" spans="2:11" x14ac:dyDescent="0.3">
      <c r="B17" s="44" t="s">
        <v>102</v>
      </c>
      <c r="C17" s="74">
        <f>C18+C19+C20</f>
        <v>321004.34000000003</v>
      </c>
      <c r="D17" s="55">
        <f>D18+D19+D20</f>
        <v>700892.69</v>
      </c>
      <c r="E17" s="55">
        <v>0</v>
      </c>
      <c r="F17" s="74">
        <f>F18+F19+F20+F21</f>
        <v>367692.27999999997</v>
      </c>
      <c r="G17" s="74">
        <f>F17/C17*100</f>
        <v>114.5443329520093</v>
      </c>
      <c r="H17" s="74">
        <f>F17/D17*100</f>
        <v>52.460567109067725</v>
      </c>
    </row>
    <row r="18" spans="2:11" ht="15.75" customHeight="1" x14ac:dyDescent="0.3">
      <c r="B18" s="53" t="s">
        <v>227</v>
      </c>
      <c r="C18" s="75">
        <v>304037.15000000002</v>
      </c>
      <c r="D18" s="54">
        <v>657542.68999999994</v>
      </c>
      <c r="E18" s="54">
        <v>0</v>
      </c>
      <c r="F18" s="75">
        <v>343218.66</v>
      </c>
      <c r="G18" s="75">
        <f>F18/C18*100</f>
        <v>112.88707975324724</v>
      </c>
      <c r="H18" s="75">
        <f>F18/D18*100</f>
        <v>52.197167608995855</v>
      </c>
    </row>
    <row r="19" spans="2:11" ht="15.75" customHeight="1" x14ac:dyDescent="0.3">
      <c r="B19" s="53" t="s">
        <v>225</v>
      </c>
      <c r="C19" s="75">
        <v>16238.69</v>
      </c>
      <c r="D19" s="54">
        <v>29550</v>
      </c>
      <c r="E19" s="54">
        <v>0</v>
      </c>
      <c r="F19" s="75">
        <v>16572.79</v>
      </c>
      <c r="G19" s="75">
        <f>F19/C19*100</f>
        <v>102.05743197265298</v>
      </c>
      <c r="H19" s="75">
        <f>F19/D19*100</f>
        <v>56.083891708967862</v>
      </c>
    </row>
    <row r="20" spans="2:11" ht="15.75" customHeight="1" x14ac:dyDescent="0.3">
      <c r="B20" s="53" t="s">
        <v>226</v>
      </c>
      <c r="C20" s="75">
        <v>728.5</v>
      </c>
      <c r="D20" s="54">
        <v>13800</v>
      </c>
      <c r="E20" s="54">
        <v>0</v>
      </c>
      <c r="F20" s="75">
        <v>7870.83</v>
      </c>
      <c r="G20" s="75">
        <f>F20/C20*100</f>
        <v>1080.4159231297185</v>
      </c>
      <c r="H20" s="75">
        <f>F20/D20*100</f>
        <v>57.035000000000004</v>
      </c>
    </row>
    <row r="21" spans="2:11" ht="26.4" customHeight="1" x14ac:dyDescent="0.3">
      <c r="B21" s="53" t="s">
        <v>270</v>
      </c>
      <c r="C21" s="75"/>
      <c r="D21" s="54"/>
      <c r="E21" s="54"/>
      <c r="F21" s="75">
        <v>30</v>
      </c>
      <c r="G21" s="75"/>
      <c r="H21" s="75"/>
    </row>
    <row r="22" spans="2:11" ht="15.75" customHeight="1" x14ac:dyDescent="0.3">
      <c r="B22" s="17" t="s">
        <v>17</v>
      </c>
      <c r="C22" s="75"/>
      <c r="D22" s="49"/>
      <c r="E22" s="49"/>
      <c r="F22" s="75"/>
      <c r="G22" s="75"/>
      <c r="H22" s="75"/>
    </row>
    <row r="23" spans="2:11" x14ac:dyDescent="0.3">
      <c r="B23" s="44" t="s">
        <v>103</v>
      </c>
      <c r="C23" s="74">
        <v>0</v>
      </c>
      <c r="D23" s="47">
        <f>D24</f>
        <v>132.72999999999999</v>
      </c>
      <c r="E23" s="47">
        <v>0</v>
      </c>
      <c r="F23" s="74">
        <v>0</v>
      </c>
      <c r="G23" s="74">
        <v>0</v>
      </c>
      <c r="H23" s="74">
        <f>F23/D23*100</f>
        <v>0</v>
      </c>
    </row>
    <row r="24" spans="2:11" x14ac:dyDescent="0.3">
      <c r="B24" s="52" t="s">
        <v>104</v>
      </c>
      <c r="C24" s="75">
        <v>0</v>
      </c>
      <c r="D24" s="49">
        <v>132.72999999999999</v>
      </c>
      <c r="E24" s="49">
        <v>0</v>
      </c>
      <c r="F24" s="75">
        <v>0</v>
      </c>
      <c r="G24" s="76">
        <v>0</v>
      </c>
      <c r="H24" s="75">
        <f>F24/D24*100</f>
        <v>0</v>
      </c>
    </row>
    <row r="25" spans="2:11" x14ac:dyDescent="0.3">
      <c r="B25" s="17" t="s">
        <v>17</v>
      </c>
      <c r="C25" s="75"/>
      <c r="D25" s="49"/>
      <c r="E25" s="49"/>
      <c r="F25" s="75"/>
      <c r="G25" s="77"/>
      <c r="H25" s="77"/>
    </row>
    <row r="26" spans="2:11" x14ac:dyDescent="0.3">
      <c r="B26" s="52"/>
      <c r="C26" s="76"/>
      <c r="D26" s="49"/>
      <c r="E26" s="54"/>
      <c r="F26" s="76"/>
      <c r="G26" s="77"/>
      <c r="H26" s="77"/>
    </row>
    <row r="27" spans="2:11" x14ac:dyDescent="0.3">
      <c r="B27" s="44" t="s">
        <v>35</v>
      </c>
      <c r="C27" s="74">
        <f>C28+C31+C34+C38+C44</f>
        <v>409395.47</v>
      </c>
      <c r="D27" s="73">
        <f>D28+D31+D34+D38+D44</f>
        <v>854342.30999999994</v>
      </c>
      <c r="E27" s="55">
        <v>0</v>
      </c>
      <c r="F27" s="73">
        <f>F28+F31+F34+F38+F44</f>
        <v>488370.29</v>
      </c>
      <c r="G27" s="74">
        <f>F27/C27*100</f>
        <v>119.29059449534212</v>
      </c>
      <c r="H27" s="74">
        <f>F27/D27*100</f>
        <v>57.163303781595467</v>
      </c>
    </row>
    <row r="28" spans="2:11" x14ac:dyDescent="0.3">
      <c r="B28" s="44" t="s">
        <v>15</v>
      </c>
      <c r="C28" s="74">
        <f>C29</f>
        <v>29016.02</v>
      </c>
      <c r="D28" s="47">
        <f>D29</f>
        <v>60644.99</v>
      </c>
      <c r="E28" s="47">
        <v>0</v>
      </c>
      <c r="F28" s="74">
        <f>F29</f>
        <v>24167.67</v>
      </c>
      <c r="G28" s="74">
        <f>F28/C28*100</f>
        <v>83.290782126563172</v>
      </c>
      <c r="H28" s="74">
        <f>F28/D28*100</f>
        <v>39.851057770806783</v>
      </c>
    </row>
    <row r="29" spans="2:11" x14ac:dyDescent="0.3">
      <c r="B29" s="16" t="s">
        <v>16</v>
      </c>
      <c r="C29" s="75">
        <v>29016.02</v>
      </c>
      <c r="D29" s="49">
        <v>60644.99</v>
      </c>
      <c r="E29" s="49">
        <v>0</v>
      </c>
      <c r="F29" s="75">
        <v>24167.67</v>
      </c>
      <c r="G29" s="75">
        <f>F29/C29*100</f>
        <v>83.290782126563172</v>
      </c>
      <c r="H29" s="75">
        <f>F29/D29*100</f>
        <v>39.851057770806783</v>
      </c>
    </row>
    <row r="30" spans="2:11" x14ac:dyDescent="0.3">
      <c r="B30" s="17" t="s">
        <v>17</v>
      </c>
      <c r="C30" s="50"/>
      <c r="D30" s="49"/>
      <c r="E30" s="49" t="s">
        <v>49</v>
      </c>
      <c r="F30" s="75"/>
      <c r="G30" s="50"/>
      <c r="H30" s="50"/>
    </row>
    <row r="31" spans="2:11" x14ac:dyDescent="0.3">
      <c r="B31" s="44" t="s">
        <v>18</v>
      </c>
      <c r="C31" s="48">
        <v>0</v>
      </c>
      <c r="D31" s="47">
        <v>0.66</v>
      </c>
      <c r="E31" s="47">
        <v>0</v>
      </c>
      <c r="F31" s="74">
        <v>0</v>
      </c>
      <c r="G31" s="48">
        <v>0</v>
      </c>
      <c r="H31" s="48">
        <v>0</v>
      </c>
    </row>
    <row r="32" spans="2:11" ht="15" customHeight="1" x14ac:dyDescent="0.3">
      <c r="B32" s="52" t="s">
        <v>19</v>
      </c>
      <c r="C32" s="50">
        <v>0</v>
      </c>
      <c r="D32" s="54">
        <v>0.66</v>
      </c>
      <c r="E32" s="49">
        <v>0</v>
      </c>
      <c r="F32" s="75">
        <v>0</v>
      </c>
      <c r="G32" s="50">
        <v>0</v>
      </c>
      <c r="H32" s="50">
        <v>0</v>
      </c>
      <c r="I32" s="24"/>
      <c r="J32" s="24"/>
      <c r="K32" s="24"/>
    </row>
    <row r="33" spans="2:11" x14ac:dyDescent="0.3">
      <c r="B33" s="17" t="s">
        <v>17</v>
      </c>
      <c r="C33" s="50"/>
      <c r="D33" s="54"/>
      <c r="E33" s="49" t="s">
        <v>49</v>
      </c>
      <c r="F33" s="75"/>
      <c r="G33" s="50"/>
      <c r="H33" s="50"/>
      <c r="I33" s="24"/>
      <c r="J33" s="24"/>
      <c r="K33" s="24"/>
    </row>
    <row r="34" spans="2:11" x14ac:dyDescent="0.3">
      <c r="B34" s="46" t="s">
        <v>101</v>
      </c>
      <c r="C34" s="48">
        <f>C35+C36</f>
        <v>45796.2</v>
      </c>
      <c r="D34" s="55">
        <f>D35+D36</f>
        <v>92671.24</v>
      </c>
      <c r="E34" s="47">
        <v>0</v>
      </c>
      <c r="F34" s="74">
        <f>F35+F36</f>
        <v>37092.82</v>
      </c>
      <c r="G34" s="48">
        <f>F34/C34*100</f>
        <v>80.995410099527902</v>
      </c>
      <c r="H34" s="48">
        <f>F34/D34*100</f>
        <v>40.026247625476898</v>
      </c>
      <c r="I34" s="24"/>
      <c r="J34" s="24"/>
      <c r="K34" s="24"/>
    </row>
    <row r="35" spans="2:11" x14ac:dyDescent="0.3">
      <c r="B35" s="52" t="s">
        <v>252</v>
      </c>
      <c r="C35" s="50">
        <v>4548.67</v>
      </c>
      <c r="D35" s="54">
        <v>9669.6</v>
      </c>
      <c r="E35" s="49">
        <v>0</v>
      </c>
      <c r="F35" s="75">
        <v>4188.6400000000003</v>
      </c>
      <c r="G35" s="50">
        <f>F35/C35*100</f>
        <v>92.084939114070707</v>
      </c>
      <c r="H35" s="50">
        <f>F35/D35*100</f>
        <v>43.317613965417387</v>
      </c>
    </row>
    <row r="36" spans="2:11" ht="26.4" x14ac:dyDescent="0.3">
      <c r="B36" s="52" t="s">
        <v>251</v>
      </c>
      <c r="C36" s="50">
        <v>41247.53</v>
      </c>
      <c r="D36" s="54">
        <v>83001.64</v>
      </c>
      <c r="E36" s="49">
        <v>0</v>
      </c>
      <c r="F36" s="75">
        <v>32904.18</v>
      </c>
      <c r="G36" s="50">
        <f>F36/C36*100</f>
        <v>79.77248577066311</v>
      </c>
      <c r="H36" s="50">
        <f>F36/D36*100</f>
        <v>39.642807057788254</v>
      </c>
    </row>
    <row r="37" spans="2:11" x14ac:dyDescent="0.3">
      <c r="B37" s="17" t="s">
        <v>17</v>
      </c>
      <c r="C37" s="50"/>
      <c r="D37" s="54"/>
      <c r="E37" s="49" t="s">
        <v>120</v>
      </c>
      <c r="F37" s="75"/>
      <c r="G37" s="50"/>
      <c r="H37" s="50"/>
    </row>
    <row r="38" spans="2:11" x14ac:dyDescent="0.3">
      <c r="B38" s="44" t="s">
        <v>102</v>
      </c>
      <c r="C38" s="48">
        <f>C39+C40+C41</f>
        <v>334445.25</v>
      </c>
      <c r="D38" s="55">
        <f>D39+D40+D41</f>
        <v>700892.69</v>
      </c>
      <c r="E38" s="47">
        <v>0</v>
      </c>
      <c r="F38" s="74">
        <f>F39+F40+F41+F42</f>
        <v>427109.8</v>
      </c>
      <c r="G38" s="48">
        <f>F38/C38*100</f>
        <v>127.70694156965901</v>
      </c>
      <c r="H38" s="48">
        <f>F38/D38*100</f>
        <v>60.937973258074642</v>
      </c>
    </row>
    <row r="39" spans="2:11" x14ac:dyDescent="0.3">
      <c r="B39" s="53" t="s">
        <v>226</v>
      </c>
      <c r="C39" s="50">
        <v>11120.34</v>
      </c>
      <c r="D39" s="54">
        <v>657542.68999999994</v>
      </c>
      <c r="E39" s="49">
        <v>0</v>
      </c>
      <c r="F39" s="75">
        <v>400506.98</v>
      </c>
      <c r="G39" s="50">
        <f>F39/C39*100</f>
        <v>3601.5713548326758</v>
      </c>
      <c r="H39" s="50">
        <f>F39/D39*100</f>
        <v>60.909654398256642</v>
      </c>
    </row>
    <row r="40" spans="2:11" x14ac:dyDescent="0.3">
      <c r="B40" s="53" t="s">
        <v>227</v>
      </c>
      <c r="C40" s="50">
        <v>307086.21999999997</v>
      </c>
      <c r="D40" s="54">
        <v>29550</v>
      </c>
      <c r="E40" s="49">
        <v>0</v>
      </c>
      <c r="F40" s="75">
        <v>18701.990000000002</v>
      </c>
      <c r="G40" s="50">
        <f>F40/C40*100</f>
        <v>6.0901430223733266</v>
      </c>
      <c r="H40" s="50">
        <f>F40/D40*100</f>
        <v>63.289306260575309</v>
      </c>
    </row>
    <row r="41" spans="2:11" x14ac:dyDescent="0.3">
      <c r="B41" s="53" t="s">
        <v>225</v>
      </c>
      <c r="C41" s="50">
        <v>16238.69</v>
      </c>
      <c r="D41" s="54">
        <v>13800</v>
      </c>
      <c r="E41" s="49">
        <v>0</v>
      </c>
      <c r="F41" s="75">
        <v>7870.83</v>
      </c>
      <c r="G41" s="50">
        <f>F41/C41*100</f>
        <v>48.469611772870842</v>
      </c>
      <c r="H41" s="50">
        <f>F41/D41*100</f>
        <v>57.035000000000004</v>
      </c>
    </row>
    <row r="42" spans="2:11" x14ac:dyDescent="0.3">
      <c r="B42" s="53"/>
      <c r="C42" s="50"/>
      <c r="D42" s="54"/>
      <c r="E42" s="49"/>
      <c r="F42" s="75">
        <v>30</v>
      </c>
      <c r="G42" s="50"/>
      <c r="H42" s="50"/>
    </row>
    <row r="43" spans="2:11" x14ac:dyDescent="0.3">
      <c r="B43" s="17" t="s">
        <v>17</v>
      </c>
      <c r="C43" s="50"/>
      <c r="D43" s="49"/>
      <c r="E43" s="49" t="s">
        <v>49</v>
      </c>
      <c r="F43" s="75"/>
      <c r="G43" s="50"/>
      <c r="H43" s="50"/>
    </row>
    <row r="44" spans="2:11" x14ac:dyDescent="0.3">
      <c r="B44" s="44" t="s">
        <v>103</v>
      </c>
      <c r="C44" s="48">
        <v>138</v>
      </c>
      <c r="D44" s="47">
        <f>D45</f>
        <v>132.72999999999999</v>
      </c>
      <c r="E44" s="47">
        <v>0</v>
      </c>
      <c r="F44" s="74">
        <v>0</v>
      </c>
      <c r="G44" s="48">
        <v>0</v>
      </c>
      <c r="H44" s="48">
        <f>F44/D44*100</f>
        <v>0</v>
      </c>
    </row>
    <row r="45" spans="2:11" x14ac:dyDescent="0.3">
      <c r="B45" s="52" t="s">
        <v>104</v>
      </c>
      <c r="C45" s="50">
        <v>138</v>
      </c>
      <c r="D45" s="49">
        <v>132.72999999999999</v>
      </c>
      <c r="E45" s="49">
        <v>0</v>
      </c>
      <c r="F45" s="75">
        <v>0</v>
      </c>
      <c r="G45" s="50">
        <v>0</v>
      </c>
      <c r="H45" s="50">
        <f>F45/D45*100</f>
        <v>0</v>
      </c>
    </row>
    <row r="46" spans="2:11" x14ac:dyDescent="0.3">
      <c r="B46" s="17" t="s">
        <v>17</v>
      </c>
      <c r="C46" s="50"/>
      <c r="D46" s="152"/>
      <c r="E46" s="79"/>
      <c r="F46" s="50"/>
      <c r="G46" s="56"/>
      <c r="H46" s="56"/>
    </row>
    <row r="47" spans="2:11" x14ac:dyDescent="0.3">
      <c r="C47" s="153"/>
      <c r="D47" s="138"/>
      <c r="E47" s="138"/>
      <c r="F47" s="138"/>
      <c r="G47" s="138"/>
      <c r="H47" s="138"/>
    </row>
    <row r="48" spans="2:11" x14ac:dyDescent="0.3">
      <c r="B48" t="s">
        <v>49</v>
      </c>
      <c r="C48" s="153"/>
      <c r="D48" s="138"/>
      <c r="E48" s="138"/>
      <c r="F48" s="138"/>
      <c r="G48" s="138"/>
      <c r="H48" s="138"/>
    </row>
    <row r="49" spans="2:8" x14ac:dyDescent="0.3">
      <c r="B49" t="s">
        <v>49</v>
      </c>
      <c r="C49" s="138"/>
      <c r="D49" s="138"/>
      <c r="E49" s="138"/>
      <c r="F49" s="138"/>
      <c r="G49" s="138"/>
      <c r="H49" s="13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D15" sqref="D15"/>
    </sheetView>
  </sheetViews>
  <sheetFormatPr defaultRowHeight="14.4" x14ac:dyDescent="0.3"/>
  <cols>
    <col min="2" max="2" width="37.6640625" customWidth="1"/>
    <col min="3" max="3" width="25.33203125" customWidth="1"/>
    <col min="4" max="4" width="26.6640625" customWidth="1"/>
    <col min="5" max="6" width="25.33203125" customWidth="1"/>
    <col min="7" max="8" width="15.6640625" customWidth="1"/>
  </cols>
  <sheetData>
    <row r="1" spans="2:8" ht="18" x14ac:dyDescent="0.25">
      <c r="B1" s="12"/>
      <c r="C1" s="12"/>
      <c r="D1" s="12"/>
      <c r="E1" s="12"/>
      <c r="F1" s="4"/>
      <c r="G1" s="4"/>
      <c r="H1" s="4"/>
    </row>
    <row r="2" spans="2:8" ht="15.75" customHeight="1" x14ac:dyDescent="0.3">
      <c r="B2" s="91" t="s">
        <v>33</v>
      </c>
      <c r="C2" s="91"/>
      <c r="D2" s="91"/>
      <c r="E2" s="91"/>
      <c r="F2" s="91"/>
      <c r="G2" s="91"/>
      <c r="H2" s="91"/>
    </row>
    <row r="3" spans="2:8" ht="18" x14ac:dyDescent="0.25">
      <c r="B3" s="37"/>
      <c r="C3" s="37"/>
      <c r="D3" s="37"/>
      <c r="E3" s="37"/>
      <c r="F3" s="38"/>
      <c r="G3" s="38"/>
      <c r="H3" s="38"/>
    </row>
    <row r="4" spans="2:8" ht="26.4" x14ac:dyDescent="0.3">
      <c r="B4" s="28" t="s">
        <v>8</v>
      </c>
      <c r="C4" s="28" t="s">
        <v>247</v>
      </c>
      <c r="D4" s="28" t="s">
        <v>258</v>
      </c>
      <c r="E4" s="28" t="s">
        <v>257</v>
      </c>
      <c r="F4" s="28" t="s">
        <v>259</v>
      </c>
      <c r="G4" s="28" t="s">
        <v>20</v>
      </c>
      <c r="H4" s="28" t="s">
        <v>37</v>
      </c>
    </row>
    <row r="5" spans="2:8" ht="15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29</v>
      </c>
      <c r="H5" s="30" t="s">
        <v>115</v>
      </c>
    </row>
    <row r="6" spans="2:8" ht="15.75" customHeight="1" x14ac:dyDescent="0.3">
      <c r="B6" s="5" t="s">
        <v>35</v>
      </c>
      <c r="C6" s="48">
        <f>C7</f>
        <v>409395.47</v>
      </c>
      <c r="D6" s="47">
        <f>D7</f>
        <v>853342.31</v>
      </c>
      <c r="E6" s="47">
        <v>0</v>
      </c>
      <c r="F6" s="48">
        <v>488370.29</v>
      </c>
      <c r="G6" s="48">
        <f>F6/C6*100</f>
        <v>119.29059449534212</v>
      </c>
      <c r="H6" s="48">
        <f>F6/D6*100</f>
        <v>57.230291323536974</v>
      </c>
    </row>
    <row r="7" spans="2:8" ht="15.75" customHeight="1" x14ac:dyDescent="0.3">
      <c r="B7" s="5" t="s">
        <v>105</v>
      </c>
      <c r="C7" s="48">
        <f>C8</f>
        <v>409395.47</v>
      </c>
      <c r="D7" s="47">
        <f>D8</f>
        <v>853342.31</v>
      </c>
      <c r="E7" s="47">
        <v>0</v>
      </c>
      <c r="F7" s="48">
        <v>488370.29</v>
      </c>
      <c r="G7" s="48">
        <f>F7/C7*100</f>
        <v>119.29059449534212</v>
      </c>
      <c r="H7" s="48">
        <f>F7/D7*100</f>
        <v>57.230291323536974</v>
      </c>
    </row>
    <row r="8" spans="2:8" x14ac:dyDescent="0.3">
      <c r="B8" s="11" t="s">
        <v>133</v>
      </c>
      <c r="C8" s="50">
        <v>409395.47</v>
      </c>
      <c r="D8" s="49">
        <v>853342.31</v>
      </c>
      <c r="E8" s="49">
        <v>0</v>
      </c>
      <c r="F8" s="50">
        <v>488370.29</v>
      </c>
      <c r="G8" s="50">
        <f>F8/C8*100</f>
        <v>119.29059449534212</v>
      </c>
      <c r="H8" s="50">
        <f>F8/D8*100</f>
        <v>57.230291323536974</v>
      </c>
    </row>
    <row r="9" spans="2:8" x14ac:dyDescent="0.3">
      <c r="B9" s="10" t="s">
        <v>12</v>
      </c>
      <c r="C9" s="49"/>
      <c r="D9" s="49"/>
      <c r="E9" s="49"/>
      <c r="F9" s="50"/>
      <c r="G9" s="50"/>
      <c r="H9" s="50"/>
    </row>
    <row r="10" spans="2:8" x14ac:dyDescent="0.3">
      <c r="C10" s="138"/>
      <c r="D10" s="138"/>
      <c r="E10" s="138"/>
      <c r="F10" s="138"/>
      <c r="G10" s="138"/>
      <c r="H10" s="138"/>
    </row>
    <row r="11" spans="2:8" x14ac:dyDescent="0.3">
      <c r="B11" s="24" t="s">
        <v>49</v>
      </c>
      <c r="C11" s="150"/>
      <c r="D11" s="138"/>
      <c r="E11" s="150"/>
      <c r="F11" s="150"/>
      <c r="G11" s="150"/>
      <c r="H11" s="150"/>
    </row>
    <row r="12" spans="2:8" x14ac:dyDescent="0.3">
      <c r="B12" s="24" t="s">
        <v>49</v>
      </c>
      <c r="C12" s="24"/>
      <c r="E12" s="24"/>
      <c r="F12" s="24"/>
      <c r="G12" s="24"/>
      <c r="H12" s="24"/>
    </row>
    <row r="13" spans="2:8" ht="15" x14ac:dyDescent="0.25">
      <c r="B13" s="24"/>
      <c r="C13" s="24"/>
      <c r="D13" s="24"/>
      <c r="E13" s="24"/>
      <c r="F13" s="24"/>
      <c r="G13" s="24"/>
      <c r="H13" s="24"/>
    </row>
    <row r="18" spans="4:4" x14ac:dyDescent="0.3">
      <c r="D18" s="7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70"/>
  <sheetViews>
    <sheetView topLeftCell="A253" zoomScale="92" zoomScaleNormal="92" workbookViewId="0">
      <selection activeCell="F279" sqref="F27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91" t="s">
        <v>9</v>
      </c>
      <c r="C2" s="91"/>
      <c r="D2" s="91"/>
      <c r="E2" s="91"/>
      <c r="F2" s="91"/>
      <c r="G2" s="91"/>
      <c r="H2" s="91"/>
      <c r="I2" s="91"/>
      <c r="J2" s="19"/>
    </row>
    <row r="3" spans="2:10" ht="18" x14ac:dyDescent="0.25">
      <c r="B3" s="37"/>
      <c r="C3" s="37"/>
      <c r="D3" s="37"/>
      <c r="E3" s="37"/>
      <c r="F3" s="37"/>
      <c r="G3" s="37"/>
      <c r="H3" s="37"/>
      <c r="I3" s="38"/>
      <c r="J3" s="4"/>
    </row>
    <row r="4" spans="2:10" ht="15.6" x14ac:dyDescent="0.3">
      <c r="B4" s="125" t="s">
        <v>42</v>
      </c>
      <c r="C4" s="125"/>
      <c r="D4" s="125"/>
      <c r="E4" s="125"/>
      <c r="F4" s="125"/>
      <c r="G4" s="125"/>
      <c r="H4" s="125"/>
      <c r="I4" s="125"/>
    </row>
    <row r="5" spans="2:10" ht="18" x14ac:dyDescent="0.25">
      <c r="B5" s="37"/>
      <c r="C5" s="37"/>
      <c r="D5" s="37"/>
      <c r="E5" s="37"/>
      <c r="F5" s="37"/>
      <c r="G5" s="37"/>
      <c r="H5" s="37"/>
      <c r="I5" s="38"/>
    </row>
    <row r="6" spans="2:10" ht="26.4" x14ac:dyDescent="0.3">
      <c r="B6" s="118" t="s">
        <v>8</v>
      </c>
      <c r="C6" s="119"/>
      <c r="D6" s="119"/>
      <c r="E6" s="120"/>
      <c r="F6" s="28" t="s">
        <v>258</v>
      </c>
      <c r="G6" s="28" t="s">
        <v>257</v>
      </c>
      <c r="H6" s="28" t="s">
        <v>259</v>
      </c>
      <c r="I6" s="28" t="s">
        <v>37</v>
      </c>
    </row>
    <row r="7" spans="2:10" s="31" customFormat="1" ht="11.25" x14ac:dyDescent="0.2">
      <c r="B7" s="115">
        <v>1</v>
      </c>
      <c r="C7" s="116"/>
      <c r="D7" s="116"/>
      <c r="E7" s="117"/>
      <c r="F7" s="30">
        <v>2</v>
      </c>
      <c r="G7" s="30">
        <v>3</v>
      </c>
      <c r="H7" s="30">
        <v>4</v>
      </c>
      <c r="I7" s="30" t="s">
        <v>116</v>
      </c>
    </row>
    <row r="8" spans="2:10" ht="30" customHeight="1" x14ac:dyDescent="0.3">
      <c r="B8" s="122">
        <v>11041</v>
      </c>
      <c r="C8" s="123"/>
      <c r="D8" s="124"/>
      <c r="E8" s="86" t="s">
        <v>233</v>
      </c>
      <c r="F8" s="154">
        <f>F9</f>
        <v>854342.31</v>
      </c>
      <c r="G8" s="87">
        <v>0</v>
      </c>
      <c r="H8" s="87">
        <f>H9</f>
        <v>488370.29</v>
      </c>
      <c r="I8" s="87">
        <f t="shared" ref="I8:I14" si="0">H8/F8*100</f>
        <v>57.163303781595452</v>
      </c>
    </row>
    <row r="9" spans="2:10" ht="30" customHeight="1" x14ac:dyDescent="0.3">
      <c r="B9" s="157" t="s">
        <v>113</v>
      </c>
      <c r="C9" s="158"/>
      <c r="D9" s="159"/>
      <c r="E9" s="160" t="s">
        <v>134</v>
      </c>
      <c r="F9" s="154">
        <f>F10</f>
        <v>854342.31</v>
      </c>
      <c r="G9" s="47">
        <v>0</v>
      </c>
      <c r="H9" s="47">
        <f>H10</f>
        <v>488370.29</v>
      </c>
      <c r="I9" s="47">
        <f t="shared" si="0"/>
        <v>57.163303781595452</v>
      </c>
      <c r="J9" s="156"/>
    </row>
    <row r="10" spans="2:10" ht="30" customHeight="1" x14ac:dyDescent="0.3">
      <c r="B10" s="157" t="s">
        <v>112</v>
      </c>
      <c r="C10" s="158"/>
      <c r="D10" s="159"/>
      <c r="E10" s="160" t="s">
        <v>135</v>
      </c>
      <c r="F10" s="154">
        <f>F11+F57+F67+F170+F207+F213+F221+F244</f>
        <v>854342.31</v>
      </c>
      <c r="G10" s="47">
        <v>0</v>
      </c>
      <c r="H10" s="47">
        <f>H11+H57+H67+H170+H207+H213+H221+H244</f>
        <v>488370.29</v>
      </c>
      <c r="I10" s="47">
        <f t="shared" si="0"/>
        <v>57.163303781595452</v>
      </c>
      <c r="J10" s="156"/>
    </row>
    <row r="11" spans="2:10" ht="30" customHeight="1" x14ac:dyDescent="0.3">
      <c r="B11" s="157" t="s">
        <v>223</v>
      </c>
      <c r="C11" s="158"/>
      <c r="D11" s="159"/>
      <c r="E11" s="160" t="s">
        <v>222</v>
      </c>
      <c r="F11" s="154">
        <f>F12+F35+F42+F46</f>
        <v>683501.64</v>
      </c>
      <c r="G11" s="47">
        <v>0</v>
      </c>
      <c r="H11" s="47">
        <f>H12+H35+H42+H46</f>
        <v>409335.25</v>
      </c>
      <c r="I11" s="47">
        <f>H11/F11*100</f>
        <v>59.887968959372209</v>
      </c>
      <c r="J11" s="156"/>
    </row>
    <row r="12" spans="2:10" ht="30" customHeight="1" x14ac:dyDescent="0.3">
      <c r="B12" s="157" t="s">
        <v>136</v>
      </c>
      <c r="C12" s="158"/>
      <c r="D12" s="159"/>
      <c r="E12" s="160" t="s">
        <v>137</v>
      </c>
      <c r="F12" s="154">
        <f>F13</f>
        <v>16416</v>
      </c>
      <c r="G12" s="47">
        <v>0</v>
      </c>
      <c r="H12" s="47">
        <f>H13</f>
        <v>8712.83</v>
      </c>
      <c r="I12" s="47">
        <f t="shared" si="0"/>
        <v>53.075231481481481</v>
      </c>
      <c r="J12" s="156"/>
    </row>
    <row r="13" spans="2:10" ht="26.4" customHeight="1" x14ac:dyDescent="0.3">
      <c r="B13" s="161" t="s">
        <v>138</v>
      </c>
      <c r="C13" s="162"/>
      <c r="D13" s="163"/>
      <c r="E13" s="42" t="s">
        <v>139</v>
      </c>
      <c r="F13" s="154">
        <f>F14+F32</f>
        <v>16416</v>
      </c>
      <c r="G13" s="47">
        <v>0</v>
      </c>
      <c r="H13" s="47">
        <f>H14+H32</f>
        <v>8712.83</v>
      </c>
      <c r="I13" s="47">
        <f t="shared" si="0"/>
        <v>53.075231481481481</v>
      </c>
      <c r="J13" s="156"/>
    </row>
    <row r="14" spans="2:10" x14ac:dyDescent="0.3">
      <c r="B14" s="164"/>
      <c r="C14" s="165">
        <v>32</v>
      </c>
      <c r="D14" s="166"/>
      <c r="E14" s="44" t="s">
        <v>107</v>
      </c>
      <c r="F14" s="154">
        <v>15524.05</v>
      </c>
      <c r="G14" s="47">
        <v>0</v>
      </c>
      <c r="H14" s="47">
        <f>H15+H16+H17+H18+H19+H20+H21+H22+H23+H25+H24+H25+H26+H27+H28+H29+H30+H31</f>
        <v>8298.8700000000008</v>
      </c>
      <c r="I14" s="47">
        <f t="shared" si="0"/>
        <v>53.458150418222061</v>
      </c>
      <c r="J14" s="156"/>
    </row>
    <row r="15" spans="2:10" x14ac:dyDescent="0.3">
      <c r="B15" s="167"/>
      <c r="C15" s="168"/>
      <c r="D15" s="169">
        <v>3211</v>
      </c>
      <c r="E15" s="18" t="s">
        <v>64</v>
      </c>
      <c r="F15" s="155">
        <v>0</v>
      </c>
      <c r="G15" s="49">
        <v>0</v>
      </c>
      <c r="H15" s="49">
        <v>1053.1600000000001</v>
      </c>
      <c r="I15" s="49">
        <v>0</v>
      </c>
      <c r="J15" s="156"/>
    </row>
    <row r="16" spans="2:10" x14ac:dyDescent="0.3">
      <c r="B16" s="167"/>
      <c r="C16" s="168" t="s">
        <v>49</v>
      </c>
      <c r="D16" s="169">
        <v>3213</v>
      </c>
      <c r="E16" s="45" t="s">
        <v>108</v>
      </c>
      <c r="F16" s="155">
        <v>0</v>
      </c>
      <c r="G16" s="49">
        <v>0</v>
      </c>
      <c r="H16" s="49">
        <v>0</v>
      </c>
      <c r="I16" s="49">
        <v>0</v>
      </c>
      <c r="J16" s="156"/>
    </row>
    <row r="17" spans="2:10" x14ac:dyDescent="0.3">
      <c r="B17" s="167"/>
      <c r="C17" s="168"/>
      <c r="D17" s="169">
        <v>3221</v>
      </c>
      <c r="E17" s="45" t="s">
        <v>69</v>
      </c>
      <c r="F17" s="155">
        <v>0</v>
      </c>
      <c r="G17" s="49">
        <v>0</v>
      </c>
      <c r="H17" s="49">
        <v>1741.16</v>
      </c>
      <c r="I17" s="49">
        <v>0</v>
      </c>
      <c r="J17" s="156"/>
    </row>
    <row r="18" spans="2:10" x14ac:dyDescent="0.3">
      <c r="B18" s="167"/>
      <c r="C18" s="168"/>
      <c r="D18" s="169">
        <v>3222</v>
      </c>
      <c r="E18" s="45" t="s">
        <v>70</v>
      </c>
      <c r="F18" s="155">
        <v>0</v>
      </c>
      <c r="G18" s="49">
        <v>0</v>
      </c>
      <c r="H18" s="49">
        <v>0</v>
      </c>
      <c r="I18" s="49">
        <v>0</v>
      </c>
      <c r="J18" s="156"/>
    </row>
    <row r="19" spans="2:10" x14ac:dyDescent="0.3">
      <c r="B19" s="167"/>
      <c r="C19" s="168"/>
      <c r="D19" s="169">
        <v>3223</v>
      </c>
      <c r="E19" s="45" t="s">
        <v>71</v>
      </c>
      <c r="F19" s="155">
        <v>0</v>
      </c>
      <c r="G19" s="49">
        <v>0</v>
      </c>
      <c r="H19" s="49">
        <v>105.5</v>
      </c>
      <c r="I19" s="49">
        <v>0</v>
      </c>
      <c r="J19" s="156"/>
    </row>
    <row r="20" spans="2:10" x14ac:dyDescent="0.3">
      <c r="B20" s="167"/>
      <c r="C20" s="168"/>
      <c r="D20" s="169">
        <v>3224</v>
      </c>
      <c r="E20" s="45" t="s">
        <v>141</v>
      </c>
      <c r="F20" s="155">
        <v>0</v>
      </c>
      <c r="G20" s="49">
        <v>0</v>
      </c>
      <c r="H20" s="49">
        <v>814.39</v>
      </c>
      <c r="I20" s="49">
        <v>0</v>
      </c>
      <c r="J20" s="156"/>
    </row>
    <row r="21" spans="2:10" x14ac:dyDescent="0.3">
      <c r="B21" s="167"/>
      <c r="C21" s="168"/>
      <c r="D21" s="169">
        <v>3225</v>
      </c>
      <c r="E21" s="45" t="s">
        <v>73</v>
      </c>
      <c r="F21" s="155">
        <v>0</v>
      </c>
      <c r="G21" s="49">
        <v>0</v>
      </c>
      <c r="H21" s="49">
        <v>58.24</v>
      </c>
      <c r="I21" s="49">
        <v>0</v>
      </c>
      <c r="J21" s="156"/>
    </row>
    <row r="22" spans="2:10" x14ac:dyDescent="0.3">
      <c r="B22" s="167"/>
      <c r="C22" s="168"/>
      <c r="D22" s="169">
        <v>3227</v>
      </c>
      <c r="E22" s="45" t="s">
        <v>253</v>
      </c>
      <c r="F22" s="155">
        <v>0</v>
      </c>
      <c r="G22" s="49">
        <v>0</v>
      </c>
      <c r="H22" s="49">
        <v>0</v>
      </c>
      <c r="I22" s="49">
        <v>0</v>
      </c>
      <c r="J22" s="156"/>
    </row>
    <row r="23" spans="2:10" x14ac:dyDescent="0.3">
      <c r="B23" s="167"/>
      <c r="C23" s="168"/>
      <c r="D23" s="169">
        <v>3231</v>
      </c>
      <c r="E23" s="45" t="s">
        <v>111</v>
      </c>
      <c r="F23" s="155">
        <v>0</v>
      </c>
      <c r="G23" s="49">
        <v>0</v>
      </c>
      <c r="H23" s="49">
        <v>237.5</v>
      </c>
      <c r="I23" s="49">
        <v>0</v>
      </c>
      <c r="J23" s="156"/>
    </row>
    <row r="24" spans="2:10" x14ac:dyDescent="0.3">
      <c r="B24" s="167"/>
      <c r="C24" s="168"/>
      <c r="D24" s="169">
        <v>3233</v>
      </c>
      <c r="E24" s="45" t="s">
        <v>78</v>
      </c>
      <c r="F24" s="155">
        <v>0</v>
      </c>
      <c r="G24" s="49">
        <v>0</v>
      </c>
      <c r="H24" s="49">
        <v>0</v>
      </c>
      <c r="I24" s="49">
        <v>0</v>
      </c>
      <c r="J24" s="156"/>
    </row>
    <row r="25" spans="2:10" x14ac:dyDescent="0.3">
      <c r="B25" s="167"/>
      <c r="C25" s="168"/>
      <c r="D25" s="169">
        <v>3232</v>
      </c>
      <c r="E25" s="45" t="s">
        <v>77</v>
      </c>
      <c r="F25" s="155">
        <v>0</v>
      </c>
      <c r="G25" s="49">
        <v>0</v>
      </c>
      <c r="H25" s="49">
        <v>0</v>
      </c>
      <c r="I25" s="49">
        <v>0</v>
      </c>
      <c r="J25" s="156"/>
    </row>
    <row r="26" spans="2:10" x14ac:dyDescent="0.3">
      <c r="B26" s="167"/>
      <c r="C26" s="168"/>
      <c r="D26" s="169">
        <v>3234</v>
      </c>
      <c r="E26" s="45" t="s">
        <v>79</v>
      </c>
      <c r="F26" s="155">
        <v>0</v>
      </c>
      <c r="G26" s="49">
        <v>0</v>
      </c>
      <c r="H26" s="49">
        <v>882.72</v>
      </c>
      <c r="I26" s="49">
        <v>0</v>
      </c>
      <c r="J26" s="156"/>
    </row>
    <row r="27" spans="2:10" x14ac:dyDescent="0.3">
      <c r="B27" s="167"/>
      <c r="C27" s="168"/>
      <c r="D27" s="169">
        <v>3237</v>
      </c>
      <c r="E27" s="45" t="s">
        <v>117</v>
      </c>
      <c r="F27" s="155">
        <v>0</v>
      </c>
      <c r="G27" s="49">
        <v>0</v>
      </c>
      <c r="H27" s="49">
        <v>157</v>
      </c>
      <c r="I27" s="49">
        <v>0</v>
      </c>
      <c r="J27" s="156"/>
    </row>
    <row r="28" spans="2:10" x14ac:dyDescent="0.3">
      <c r="B28" s="167"/>
      <c r="C28" s="168"/>
      <c r="D28" s="169">
        <v>3238</v>
      </c>
      <c r="E28" s="45" t="s">
        <v>109</v>
      </c>
      <c r="F28" s="155">
        <v>0</v>
      </c>
      <c r="G28" s="49">
        <v>0</v>
      </c>
      <c r="H28" s="49">
        <v>2070.38</v>
      </c>
      <c r="I28" s="49">
        <v>0</v>
      </c>
      <c r="J28" s="156"/>
    </row>
    <row r="29" spans="2:10" x14ac:dyDescent="0.3">
      <c r="B29" s="167"/>
      <c r="C29" s="168"/>
      <c r="D29" s="169">
        <v>3294</v>
      </c>
      <c r="E29" s="45" t="s">
        <v>119</v>
      </c>
      <c r="F29" s="155">
        <v>0</v>
      </c>
      <c r="G29" s="49">
        <v>0</v>
      </c>
      <c r="H29" s="49">
        <v>125</v>
      </c>
      <c r="I29" s="49">
        <v>0</v>
      </c>
      <c r="J29" s="156"/>
    </row>
    <row r="30" spans="2:10" x14ac:dyDescent="0.3">
      <c r="B30" s="167"/>
      <c r="C30" s="168"/>
      <c r="D30" s="169">
        <v>3295</v>
      </c>
      <c r="E30" s="45" t="s">
        <v>94</v>
      </c>
      <c r="F30" s="155">
        <v>0</v>
      </c>
      <c r="G30" s="49">
        <v>0</v>
      </c>
      <c r="H30" s="49">
        <v>0</v>
      </c>
      <c r="I30" s="49">
        <v>0</v>
      </c>
      <c r="J30" s="156"/>
    </row>
    <row r="31" spans="2:10" x14ac:dyDescent="0.3">
      <c r="B31" s="167"/>
      <c r="C31" s="168"/>
      <c r="D31" s="169">
        <v>3299</v>
      </c>
      <c r="E31" s="45" t="s">
        <v>85</v>
      </c>
      <c r="F31" s="155">
        <v>0</v>
      </c>
      <c r="G31" s="49">
        <v>0</v>
      </c>
      <c r="H31" s="49">
        <v>1053.82</v>
      </c>
      <c r="I31" s="49">
        <v>0</v>
      </c>
      <c r="J31" s="156"/>
    </row>
    <row r="32" spans="2:10" x14ac:dyDescent="0.3">
      <c r="B32" s="164"/>
      <c r="C32" s="165">
        <v>34</v>
      </c>
      <c r="D32" s="166"/>
      <c r="E32" s="44" t="s">
        <v>110</v>
      </c>
      <c r="F32" s="154">
        <v>891.95</v>
      </c>
      <c r="G32" s="47">
        <v>0</v>
      </c>
      <c r="H32" s="47">
        <v>413.96</v>
      </c>
      <c r="I32" s="47">
        <f>H32/F32*100</f>
        <v>46.410673244015918</v>
      </c>
      <c r="J32" s="156"/>
    </row>
    <row r="33" spans="2:10" x14ac:dyDescent="0.3">
      <c r="B33" s="167"/>
      <c r="C33" s="168"/>
      <c r="D33" s="169">
        <v>3431</v>
      </c>
      <c r="E33" s="45" t="s">
        <v>89</v>
      </c>
      <c r="F33" s="155">
        <v>0</v>
      </c>
      <c r="G33" s="49">
        <v>0</v>
      </c>
      <c r="H33" s="49">
        <v>413.96</v>
      </c>
      <c r="I33" s="49">
        <v>0</v>
      </c>
      <c r="J33" s="156"/>
    </row>
    <row r="34" spans="2:10" ht="16.95" customHeight="1" x14ac:dyDescent="0.3">
      <c r="B34" s="167" t="s">
        <v>17</v>
      </c>
      <c r="C34" s="168"/>
      <c r="D34" s="169"/>
      <c r="E34" s="45"/>
      <c r="F34" s="155"/>
      <c r="G34" s="49"/>
      <c r="H34" s="49"/>
      <c r="I34" s="49"/>
      <c r="J34" s="156"/>
    </row>
    <row r="35" spans="2:10" ht="35.4" customHeight="1" x14ac:dyDescent="0.3">
      <c r="B35" s="161" t="s">
        <v>234</v>
      </c>
      <c r="C35" s="170"/>
      <c r="D35" s="171"/>
      <c r="E35" s="44" t="s">
        <v>140</v>
      </c>
      <c r="F35" s="154">
        <f>F36</f>
        <v>45585.64</v>
      </c>
      <c r="G35" s="47">
        <v>0</v>
      </c>
      <c r="H35" s="47">
        <f>H36</f>
        <v>24085.09</v>
      </c>
      <c r="I35" s="47">
        <v>100</v>
      </c>
      <c r="J35" s="156"/>
    </row>
    <row r="36" spans="2:10" ht="26.4" customHeight="1" x14ac:dyDescent="0.3">
      <c r="B36" s="161" t="s">
        <v>138</v>
      </c>
      <c r="C36" s="162"/>
      <c r="D36" s="163"/>
      <c r="E36" s="42" t="s">
        <v>139</v>
      </c>
      <c r="F36" s="154">
        <f>F37+F39</f>
        <v>45585.64</v>
      </c>
      <c r="G36" s="47">
        <v>0</v>
      </c>
      <c r="H36" s="47">
        <f>H37+H39</f>
        <v>24085.09</v>
      </c>
      <c r="I36" s="47">
        <f>H36/F36*100</f>
        <v>52.834818157647888</v>
      </c>
      <c r="J36" s="156"/>
    </row>
    <row r="37" spans="2:10" x14ac:dyDescent="0.3">
      <c r="B37" s="164"/>
      <c r="C37" s="165">
        <v>32</v>
      </c>
      <c r="D37" s="169"/>
      <c r="E37" s="44" t="s">
        <v>107</v>
      </c>
      <c r="F37" s="154">
        <v>1274.1400000000001</v>
      </c>
      <c r="G37" s="47">
        <v>0</v>
      </c>
      <c r="H37" s="47">
        <v>0</v>
      </c>
      <c r="I37" s="47">
        <f>H37/F37*100</f>
        <v>0</v>
      </c>
      <c r="J37" s="156"/>
    </row>
    <row r="38" spans="2:10" x14ac:dyDescent="0.3">
      <c r="B38" s="164"/>
      <c r="C38" s="168"/>
      <c r="D38" s="169">
        <v>3236</v>
      </c>
      <c r="E38" s="45" t="s">
        <v>81</v>
      </c>
      <c r="F38" s="155">
        <v>0</v>
      </c>
      <c r="G38" s="49">
        <v>0</v>
      </c>
      <c r="H38" s="49">
        <v>0</v>
      </c>
      <c r="I38" s="49">
        <v>0</v>
      </c>
      <c r="J38" s="156"/>
    </row>
    <row r="39" spans="2:10" ht="26.4" x14ac:dyDescent="0.3">
      <c r="B39" s="164"/>
      <c r="C39" s="165">
        <v>37</v>
      </c>
      <c r="D39" s="169"/>
      <c r="E39" s="42" t="s">
        <v>127</v>
      </c>
      <c r="F39" s="154">
        <v>44311.5</v>
      </c>
      <c r="G39" s="47">
        <v>0</v>
      </c>
      <c r="H39" s="47">
        <f>H40</f>
        <v>24085.09</v>
      </c>
      <c r="I39" s="47">
        <v>100</v>
      </c>
      <c r="J39" s="156"/>
    </row>
    <row r="40" spans="2:10" x14ac:dyDescent="0.3">
      <c r="B40" s="167"/>
      <c r="C40" s="168" t="s">
        <v>49</v>
      </c>
      <c r="D40" s="169">
        <v>3722</v>
      </c>
      <c r="E40" s="6" t="s">
        <v>129</v>
      </c>
      <c r="F40" s="155">
        <v>0</v>
      </c>
      <c r="G40" s="49">
        <v>0</v>
      </c>
      <c r="H40" s="49">
        <v>24085.09</v>
      </c>
      <c r="I40" s="49">
        <v>0</v>
      </c>
      <c r="J40" s="156"/>
    </row>
    <row r="41" spans="2:10" ht="18" customHeight="1" x14ac:dyDescent="0.3">
      <c r="B41" s="167" t="s">
        <v>17</v>
      </c>
      <c r="C41" s="168"/>
      <c r="D41" s="169"/>
      <c r="E41" s="45"/>
      <c r="F41" s="155"/>
      <c r="G41" s="49"/>
      <c r="H41" s="49"/>
      <c r="I41" s="49"/>
      <c r="J41" s="156"/>
    </row>
    <row r="42" spans="2:10" ht="33" customHeight="1" x14ac:dyDescent="0.3">
      <c r="B42" s="161" t="s">
        <v>142</v>
      </c>
      <c r="C42" s="170"/>
      <c r="D42" s="171"/>
      <c r="E42" s="44" t="s">
        <v>235</v>
      </c>
      <c r="F42" s="154">
        <v>0</v>
      </c>
      <c r="G42" s="47">
        <v>0</v>
      </c>
      <c r="H42" s="47">
        <v>0</v>
      </c>
      <c r="I42" s="47">
        <v>0</v>
      </c>
      <c r="J42" s="156"/>
    </row>
    <row r="43" spans="2:10" ht="14.4" customHeight="1" x14ac:dyDescent="0.3">
      <c r="B43" s="161" t="s">
        <v>143</v>
      </c>
      <c r="C43" s="162"/>
      <c r="D43" s="163"/>
      <c r="E43" s="44" t="s">
        <v>144</v>
      </c>
      <c r="F43" s="154">
        <v>0</v>
      </c>
      <c r="G43" s="47">
        <v>0</v>
      </c>
      <c r="H43" s="47">
        <v>0</v>
      </c>
      <c r="I43" s="47">
        <v>0</v>
      </c>
      <c r="J43" s="156"/>
    </row>
    <row r="44" spans="2:10" x14ac:dyDescent="0.3">
      <c r="B44" s="164"/>
      <c r="C44" s="165">
        <v>32</v>
      </c>
      <c r="D44" s="166"/>
      <c r="E44" s="44" t="s">
        <v>107</v>
      </c>
      <c r="F44" s="155">
        <v>0</v>
      </c>
      <c r="G44" s="49">
        <v>0</v>
      </c>
      <c r="H44" s="49">
        <v>0</v>
      </c>
      <c r="I44" s="49">
        <v>0</v>
      </c>
      <c r="J44" s="156"/>
    </row>
    <row r="45" spans="2:10" ht="19.2" customHeight="1" x14ac:dyDescent="0.3">
      <c r="B45" s="164" t="s">
        <v>17</v>
      </c>
      <c r="C45" s="165"/>
      <c r="D45" s="166"/>
      <c r="E45" s="44"/>
      <c r="F45" s="155"/>
      <c r="G45" s="49"/>
      <c r="H45" s="49"/>
      <c r="I45" s="49"/>
      <c r="J45" s="156"/>
    </row>
    <row r="46" spans="2:10" ht="30" customHeight="1" x14ac:dyDescent="0.3">
      <c r="B46" s="161" t="s">
        <v>148</v>
      </c>
      <c r="C46" s="162"/>
      <c r="D46" s="163"/>
      <c r="E46" s="44" t="s">
        <v>147</v>
      </c>
      <c r="F46" s="154">
        <f>F47</f>
        <v>621500</v>
      </c>
      <c r="G46" s="47">
        <v>0</v>
      </c>
      <c r="H46" s="47">
        <f>H47</f>
        <v>376537.33</v>
      </c>
      <c r="I46" s="47">
        <f>H46/F46*100</f>
        <v>60.585250201126307</v>
      </c>
      <c r="J46" s="156"/>
    </row>
    <row r="47" spans="2:10" x14ac:dyDescent="0.3">
      <c r="B47" s="161" t="s">
        <v>145</v>
      </c>
      <c r="C47" s="162"/>
      <c r="D47" s="163"/>
      <c r="E47" s="44" t="s">
        <v>146</v>
      </c>
      <c r="F47" s="154">
        <f>F48+F52</f>
        <v>621500</v>
      </c>
      <c r="G47" s="47">
        <v>0</v>
      </c>
      <c r="H47" s="47">
        <f>H48+H52</f>
        <v>376537.33</v>
      </c>
      <c r="I47" s="47">
        <f>H47/F47*100</f>
        <v>60.585250201126307</v>
      </c>
      <c r="J47" s="156"/>
    </row>
    <row r="48" spans="2:10" x14ac:dyDescent="0.3">
      <c r="B48" s="164"/>
      <c r="C48" s="165">
        <v>31</v>
      </c>
      <c r="D48" s="166"/>
      <c r="E48" s="44" t="s">
        <v>149</v>
      </c>
      <c r="F48" s="154">
        <v>597500</v>
      </c>
      <c r="G48" s="47">
        <v>0</v>
      </c>
      <c r="H48" s="47">
        <f>H49+H50+H51</f>
        <v>360873.88</v>
      </c>
      <c r="I48" s="47">
        <f>H48/F48*100</f>
        <v>60.397302092050211</v>
      </c>
      <c r="J48" s="156"/>
    </row>
    <row r="49" spans="2:10" x14ac:dyDescent="0.3">
      <c r="B49" s="167"/>
      <c r="C49" s="168"/>
      <c r="D49" s="169">
        <v>3111</v>
      </c>
      <c r="E49" s="45" t="s">
        <v>106</v>
      </c>
      <c r="F49" s="155">
        <v>0</v>
      </c>
      <c r="G49" s="49">
        <v>0</v>
      </c>
      <c r="H49" s="49">
        <v>300557.56</v>
      </c>
      <c r="I49" s="49">
        <v>0</v>
      </c>
      <c r="J49" s="156"/>
    </row>
    <row r="50" spans="2:10" x14ac:dyDescent="0.3">
      <c r="B50" s="167"/>
      <c r="C50" s="168"/>
      <c r="D50" s="169">
        <v>3121</v>
      </c>
      <c r="E50" s="45" t="s">
        <v>60</v>
      </c>
      <c r="F50" s="155">
        <v>0</v>
      </c>
      <c r="G50" s="49">
        <v>0</v>
      </c>
      <c r="H50" s="49">
        <v>10724.32</v>
      </c>
      <c r="I50" s="49">
        <v>0</v>
      </c>
      <c r="J50" s="156"/>
    </row>
    <row r="51" spans="2:10" x14ac:dyDescent="0.3">
      <c r="B51" s="167"/>
      <c r="C51" s="168"/>
      <c r="D51" s="169">
        <v>3132</v>
      </c>
      <c r="E51" s="45" t="s">
        <v>150</v>
      </c>
      <c r="F51" s="155">
        <v>0</v>
      </c>
      <c r="G51" s="49">
        <v>0</v>
      </c>
      <c r="H51" s="49">
        <v>49592</v>
      </c>
      <c r="I51" s="49">
        <v>0</v>
      </c>
      <c r="J51" s="156"/>
    </row>
    <row r="52" spans="2:10" x14ac:dyDescent="0.3">
      <c r="B52" s="167"/>
      <c r="C52" s="165">
        <v>32</v>
      </c>
      <c r="D52" s="169"/>
      <c r="E52" s="44" t="s">
        <v>107</v>
      </c>
      <c r="F52" s="154">
        <v>24000</v>
      </c>
      <c r="G52" s="49">
        <v>0</v>
      </c>
      <c r="H52" s="47">
        <f>H53+H55+H54</f>
        <v>15663.45</v>
      </c>
      <c r="I52" s="49">
        <f>H52/F52*100</f>
        <v>65.264375000000001</v>
      </c>
      <c r="J52" s="156"/>
    </row>
    <row r="53" spans="2:10" x14ac:dyDescent="0.3">
      <c r="B53" s="167"/>
      <c r="C53" s="165"/>
      <c r="D53" s="169">
        <v>3211</v>
      </c>
      <c r="E53" s="18" t="s">
        <v>64</v>
      </c>
      <c r="F53" s="154">
        <v>0</v>
      </c>
      <c r="G53" s="49">
        <v>0</v>
      </c>
      <c r="H53" s="49">
        <v>0</v>
      </c>
      <c r="I53" s="49">
        <v>0</v>
      </c>
      <c r="J53" s="156"/>
    </row>
    <row r="54" spans="2:10" x14ac:dyDescent="0.3">
      <c r="B54" s="167"/>
      <c r="C54" s="168"/>
      <c r="D54" s="169">
        <v>3212</v>
      </c>
      <c r="E54" s="45" t="s">
        <v>151</v>
      </c>
      <c r="F54" s="155">
        <v>0</v>
      </c>
      <c r="G54" s="49">
        <v>0</v>
      </c>
      <c r="H54" s="49">
        <v>14487.45</v>
      </c>
      <c r="I54" s="49">
        <v>0</v>
      </c>
      <c r="J54" s="156"/>
    </row>
    <row r="55" spans="2:10" x14ac:dyDescent="0.3">
      <c r="B55" s="167"/>
      <c r="C55" s="168"/>
      <c r="D55" s="169">
        <v>3295</v>
      </c>
      <c r="E55" s="45" t="s">
        <v>94</v>
      </c>
      <c r="F55" s="155">
        <v>0</v>
      </c>
      <c r="G55" s="49">
        <v>0</v>
      </c>
      <c r="H55" s="49">
        <v>1176</v>
      </c>
      <c r="I55" s="49">
        <v>0</v>
      </c>
      <c r="J55" s="156"/>
    </row>
    <row r="56" spans="2:10" ht="16.95" customHeight="1" x14ac:dyDescent="0.3">
      <c r="B56" s="164" t="s">
        <v>17</v>
      </c>
      <c r="C56" s="165"/>
      <c r="D56" s="166"/>
      <c r="E56" s="44"/>
      <c r="F56" s="155"/>
      <c r="G56" s="49" t="s">
        <v>49</v>
      </c>
      <c r="H56" s="49"/>
      <c r="I56" s="49"/>
      <c r="J56" s="156"/>
    </row>
    <row r="57" spans="2:10" ht="27" customHeight="1" x14ac:dyDescent="0.3">
      <c r="B57" s="161" t="s">
        <v>155</v>
      </c>
      <c r="C57" s="162"/>
      <c r="D57" s="163"/>
      <c r="E57" s="44" t="s">
        <v>152</v>
      </c>
      <c r="F57" s="154">
        <f>F58</f>
        <v>16877.509999999998</v>
      </c>
      <c r="G57" s="47">
        <v>0</v>
      </c>
      <c r="H57" s="47">
        <f>H58</f>
        <v>3320.1800000000003</v>
      </c>
      <c r="I57" s="47">
        <f>H57/F57*100</f>
        <v>19.672214680957087</v>
      </c>
      <c r="J57" s="156"/>
    </row>
    <row r="58" spans="2:10" ht="33.6" customHeight="1" x14ac:dyDescent="0.3">
      <c r="B58" s="161" t="s">
        <v>153</v>
      </c>
      <c r="C58" s="162"/>
      <c r="D58" s="163"/>
      <c r="E58" s="44" t="s">
        <v>140</v>
      </c>
      <c r="F58" s="154">
        <f>F59</f>
        <v>16877.509999999998</v>
      </c>
      <c r="G58" s="47">
        <v>0</v>
      </c>
      <c r="H58" s="47">
        <f>H59</f>
        <v>3320.1800000000003</v>
      </c>
      <c r="I58" s="47">
        <f>H58/F58*100</f>
        <v>19.672214680957087</v>
      </c>
      <c r="J58" s="156"/>
    </row>
    <row r="59" spans="2:10" ht="26.4" customHeight="1" x14ac:dyDescent="0.3">
      <c r="B59" s="161" t="s">
        <v>156</v>
      </c>
      <c r="C59" s="162"/>
      <c r="D59" s="163"/>
      <c r="E59" s="44" t="s">
        <v>157</v>
      </c>
      <c r="F59" s="154">
        <f>F60</f>
        <v>16877.509999999998</v>
      </c>
      <c r="G59" s="47">
        <v>0</v>
      </c>
      <c r="H59" s="47">
        <f>H60</f>
        <v>3320.1800000000003</v>
      </c>
      <c r="I59" s="47">
        <f>H59/F59*100</f>
        <v>19.672214680957087</v>
      </c>
      <c r="J59" s="156"/>
    </row>
    <row r="60" spans="2:10" x14ac:dyDescent="0.3">
      <c r="B60" s="164"/>
      <c r="C60" s="165">
        <v>32</v>
      </c>
      <c r="D60" s="166"/>
      <c r="E60" s="44" t="s">
        <v>107</v>
      </c>
      <c r="F60" s="155">
        <f>F61+F62+F63</f>
        <v>16877.509999999998</v>
      </c>
      <c r="G60" s="49">
        <v>0</v>
      </c>
      <c r="H60" s="49">
        <f>H61+H62+H63</f>
        <v>3320.1800000000003</v>
      </c>
      <c r="I60" s="49">
        <f>H60/F60*100</f>
        <v>19.672214680957087</v>
      </c>
      <c r="J60" s="156"/>
    </row>
    <row r="61" spans="2:10" x14ac:dyDescent="0.3">
      <c r="B61" s="167"/>
      <c r="C61" s="168"/>
      <c r="D61" s="169">
        <v>3223</v>
      </c>
      <c r="E61" s="45" t="s">
        <v>118</v>
      </c>
      <c r="F61" s="155">
        <v>12000</v>
      </c>
      <c r="G61" s="49">
        <v>0</v>
      </c>
      <c r="H61" s="49">
        <v>1808.99</v>
      </c>
      <c r="I61" s="49">
        <v>0</v>
      </c>
      <c r="J61" s="156"/>
    </row>
    <row r="62" spans="2:10" x14ac:dyDescent="0.3">
      <c r="B62" s="167"/>
      <c r="C62" s="168"/>
      <c r="D62" s="169"/>
      <c r="E62" s="45" t="s">
        <v>77</v>
      </c>
      <c r="F62" s="155">
        <v>3950</v>
      </c>
      <c r="G62" s="49"/>
      <c r="H62" s="49">
        <v>1108.3499999999999</v>
      </c>
      <c r="I62" s="49"/>
      <c r="J62" s="156"/>
    </row>
    <row r="63" spans="2:10" x14ac:dyDescent="0.3">
      <c r="B63" s="167"/>
      <c r="C63" s="168"/>
      <c r="D63" s="169">
        <v>3234</v>
      </c>
      <c r="E63" s="45" t="s">
        <v>158</v>
      </c>
      <c r="F63" s="155">
        <v>927.51</v>
      </c>
      <c r="G63" s="49">
        <v>0</v>
      </c>
      <c r="H63" s="49">
        <v>402.84</v>
      </c>
      <c r="I63" s="49">
        <v>0</v>
      </c>
      <c r="J63" s="156"/>
    </row>
    <row r="64" spans="2:10" ht="26.4" x14ac:dyDescent="0.3">
      <c r="B64" s="164"/>
      <c r="C64" s="165">
        <v>37</v>
      </c>
      <c r="D64" s="166" t="s">
        <v>49</v>
      </c>
      <c r="E64" s="44" t="s">
        <v>162</v>
      </c>
      <c r="F64" s="154">
        <v>0</v>
      </c>
      <c r="G64" s="47">
        <v>0</v>
      </c>
      <c r="H64" s="47">
        <v>0</v>
      </c>
      <c r="I64" s="47">
        <v>0</v>
      </c>
      <c r="J64" s="156"/>
    </row>
    <row r="65" spans="2:10" x14ac:dyDescent="0.3">
      <c r="B65" s="167"/>
      <c r="C65" s="168"/>
      <c r="D65" s="169">
        <v>3722</v>
      </c>
      <c r="E65" s="45" t="s">
        <v>230</v>
      </c>
      <c r="F65" s="155">
        <v>0</v>
      </c>
      <c r="G65" s="49">
        <v>0</v>
      </c>
      <c r="H65" s="49">
        <v>0</v>
      </c>
      <c r="I65" s="49">
        <v>0</v>
      </c>
      <c r="J65" s="156"/>
    </row>
    <row r="66" spans="2:10" ht="16.95" customHeight="1" x14ac:dyDescent="0.3">
      <c r="B66" s="167" t="s">
        <v>17</v>
      </c>
      <c r="C66" s="168" t="s">
        <v>49</v>
      </c>
      <c r="D66" s="169"/>
      <c r="E66" s="45"/>
      <c r="F66" s="155"/>
      <c r="G66" s="49"/>
      <c r="H66" s="49"/>
      <c r="I66" s="49"/>
      <c r="J66" s="156"/>
    </row>
    <row r="67" spans="2:10" ht="36.6" customHeight="1" x14ac:dyDescent="0.3">
      <c r="B67" s="161" t="s">
        <v>155</v>
      </c>
      <c r="C67" s="162"/>
      <c r="D67" s="163"/>
      <c r="E67" s="44" t="s">
        <v>159</v>
      </c>
      <c r="F67" s="154">
        <f>F68+F75+F107+F112+F120+F125+F146+F151+F156+F165</f>
        <v>83190.030000000013</v>
      </c>
      <c r="G67" s="47">
        <v>0</v>
      </c>
      <c r="H67" s="47">
        <f>H68+H75+H107+H112+H120+H125+H146+H151+H156+H165</f>
        <v>47076.369999999995</v>
      </c>
      <c r="I67" s="47">
        <f>H67/F67*100</f>
        <v>56.588956633385024</v>
      </c>
      <c r="J67" s="156"/>
    </row>
    <row r="68" spans="2:10" ht="31.2" customHeight="1" x14ac:dyDescent="0.3">
      <c r="B68" s="161" t="s">
        <v>240</v>
      </c>
      <c r="C68" s="162"/>
      <c r="D68" s="163"/>
      <c r="E68" s="44" t="s">
        <v>160</v>
      </c>
      <c r="F68" s="154">
        <v>0</v>
      </c>
      <c r="G68" s="47">
        <v>0</v>
      </c>
      <c r="H68" s="47">
        <v>0</v>
      </c>
      <c r="I68" s="47">
        <v>0</v>
      </c>
      <c r="J68" s="156"/>
    </row>
    <row r="69" spans="2:10" ht="19.95" customHeight="1" x14ac:dyDescent="0.3">
      <c r="B69" s="161" t="s">
        <v>161</v>
      </c>
      <c r="C69" s="162"/>
      <c r="D69" s="163"/>
      <c r="E69" s="44" t="s">
        <v>157</v>
      </c>
      <c r="F69" s="154">
        <v>0</v>
      </c>
      <c r="G69" s="47">
        <v>0</v>
      </c>
      <c r="H69" s="47">
        <v>0</v>
      </c>
      <c r="I69" s="47">
        <v>0</v>
      </c>
      <c r="J69" s="156"/>
    </row>
    <row r="70" spans="2:10" x14ac:dyDescent="0.3">
      <c r="B70" s="167"/>
      <c r="C70" s="168">
        <v>32</v>
      </c>
      <c r="D70" s="169" t="s">
        <v>49</v>
      </c>
      <c r="E70" s="44" t="s">
        <v>107</v>
      </c>
      <c r="F70" s="155">
        <v>0</v>
      </c>
      <c r="G70" s="49">
        <v>0</v>
      </c>
      <c r="H70" s="49">
        <v>0</v>
      </c>
      <c r="I70" s="49">
        <v>0</v>
      </c>
      <c r="J70" s="156"/>
    </row>
    <row r="71" spans="2:10" ht="18.600000000000001" customHeight="1" x14ac:dyDescent="0.3">
      <c r="B71" s="167"/>
      <c r="C71" s="168"/>
      <c r="D71" s="169">
        <v>3211</v>
      </c>
      <c r="E71" s="18" t="s">
        <v>64</v>
      </c>
      <c r="F71" s="155">
        <v>0</v>
      </c>
      <c r="G71" s="49">
        <v>0</v>
      </c>
      <c r="H71" s="49">
        <v>0</v>
      </c>
      <c r="I71" s="49">
        <v>0</v>
      </c>
      <c r="J71" s="156"/>
    </row>
    <row r="72" spans="2:10" ht="35.4" customHeight="1" x14ac:dyDescent="0.3">
      <c r="B72" s="167"/>
      <c r="C72" s="168">
        <v>37</v>
      </c>
      <c r="D72" s="169" t="s">
        <v>49</v>
      </c>
      <c r="E72" s="45" t="s">
        <v>162</v>
      </c>
      <c r="F72" s="155">
        <v>0</v>
      </c>
      <c r="G72" s="49">
        <v>0</v>
      </c>
      <c r="H72" s="49">
        <v>0</v>
      </c>
      <c r="I72" s="49">
        <v>0</v>
      </c>
      <c r="J72" s="156"/>
    </row>
    <row r="73" spans="2:10" x14ac:dyDescent="0.3">
      <c r="B73" s="167"/>
      <c r="C73" s="168"/>
      <c r="D73" s="169">
        <v>3722</v>
      </c>
      <c r="E73" s="18" t="s">
        <v>163</v>
      </c>
      <c r="F73" s="155">
        <v>0</v>
      </c>
      <c r="G73" s="49">
        <v>0</v>
      </c>
      <c r="H73" s="49">
        <v>0</v>
      </c>
      <c r="I73" s="49">
        <v>0</v>
      </c>
      <c r="J73" s="156"/>
    </row>
    <row r="74" spans="2:10" ht="16.95" customHeight="1" x14ac:dyDescent="0.3">
      <c r="B74" s="167" t="s">
        <v>17</v>
      </c>
      <c r="C74" s="165"/>
      <c r="D74" s="166"/>
      <c r="E74" s="44"/>
      <c r="F74" s="154"/>
      <c r="G74" s="47"/>
      <c r="H74" s="47"/>
      <c r="I74" s="47"/>
      <c r="J74" s="156"/>
    </row>
    <row r="75" spans="2:10" ht="17.399999999999999" customHeight="1" x14ac:dyDescent="0.3">
      <c r="B75" s="161" t="s">
        <v>169</v>
      </c>
      <c r="C75" s="162"/>
      <c r="D75" s="163"/>
      <c r="E75" s="44" t="s">
        <v>168</v>
      </c>
      <c r="F75" s="154">
        <f>F76+F85+F99</f>
        <v>65319.6</v>
      </c>
      <c r="G75" s="47">
        <v>0</v>
      </c>
      <c r="H75" s="47">
        <f>H76+H85+H99</f>
        <v>39572.649999999994</v>
      </c>
      <c r="I75" s="47">
        <f>H75/F75*100</f>
        <v>60.583117471631788</v>
      </c>
      <c r="J75" s="156"/>
    </row>
    <row r="76" spans="2:10" ht="17.399999999999999" customHeight="1" x14ac:dyDescent="0.3">
      <c r="B76" s="161" t="s">
        <v>161</v>
      </c>
      <c r="C76" s="162"/>
      <c r="D76" s="163"/>
      <c r="E76" s="44" t="s">
        <v>248</v>
      </c>
      <c r="F76" s="154">
        <f>F77+F81</f>
        <v>29900</v>
      </c>
      <c r="G76" s="47">
        <v>0</v>
      </c>
      <c r="H76" s="47">
        <f>H77+H81</f>
        <v>17942.009999999998</v>
      </c>
      <c r="I76" s="47">
        <f>H76/F76*100</f>
        <v>60.006722408026747</v>
      </c>
      <c r="J76" s="156"/>
    </row>
    <row r="77" spans="2:10" ht="17.399999999999999" customHeight="1" x14ac:dyDescent="0.3">
      <c r="B77" s="164"/>
      <c r="C77" s="165">
        <v>31</v>
      </c>
      <c r="D77" s="166"/>
      <c r="E77" s="44" t="s">
        <v>149</v>
      </c>
      <c r="F77" s="154">
        <v>29400</v>
      </c>
      <c r="G77" s="47">
        <v>0</v>
      </c>
      <c r="H77" s="47">
        <f>H78+H79+H80</f>
        <v>17861.46</v>
      </c>
      <c r="I77" s="47">
        <f>H77/F77*100</f>
        <v>60.753265306122451</v>
      </c>
      <c r="J77" s="156"/>
    </row>
    <row r="78" spans="2:10" ht="17.399999999999999" customHeight="1" x14ac:dyDescent="0.3">
      <c r="B78" s="167"/>
      <c r="C78" s="168"/>
      <c r="D78" s="169">
        <v>3111</v>
      </c>
      <c r="E78" s="45" t="s">
        <v>106</v>
      </c>
      <c r="F78" s="155">
        <v>0</v>
      </c>
      <c r="G78" s="49">
        <v>0</v>
      </c>
      <c r="H78" s="49">
        <v>14988.39</v>
      </c>
      <c r="I78" s="49">
        <v>0</v>
      </c>
      <c r="J78" s="156"/>
    </row>
    <row r="79" spans="2:10" ht="17.399999999999999" customHeight="1" x14ac:dyDescent="0.3">
      <c r="B79" s="167"/>
      <c r="C79" s="168"/>
      <c r="D79" s="169">
        <v>3121</v>
      </c>
      <c r="E79" s="45" t="s">
        <v>60</v>
      </c>
      <c r="F79" s="155">
        <v>0</v>
      </c>
      <c r="G79" s="49">
        <v>0</v>
      </c>
      <c r="H79" s="49">
        <v>400</v>
      </c>
      <c r="I79" s="49">
        <v>0</v>
      </c>
      <c r="J79" s="156"/>
    </row>
    <row r="80" spans="2:10" ht="17.399999999999999" customHeight="1" x14ac:dyDescent="0.3">
      <c r="B80" s="167"/>
      <c r="C80" s="168"/>
      <c r="D80" s="169">
        <v>3132</v>
      </c>
      <c r="E80" s="45" t="s">
        <v>150</v>
      </c>
      <c r="F80" s="155">
        <v>0</v>
      </c>
      <c r="G80" s="49">
        <v>0</v>
      </c>
      <c r="H80" s="49">
        <v>2473.0700000000002</v>
      </c>
      <c r="I80" s="49">
        <v>0</v>
      </c>
      <c r="J80" s="156"/>
    </row>
    <row r="81" spans="2:10" ht="17.399999999999999" customHeight="1" x14ac:dyDescent="0.3">
      <c r="B81" s="167"/>
      <c r="C81" s="165">
        <v>32</v>
      </c>
      <c r="D81" s="169"/>
      <c r="E81" s="44" t="s">
        <v>107</v>
      </c>
      <c r="F81" s="154">
        <v>500</v>
      </c>
      <c r="G81" s="47">
        <v>0</v>
      </c>
      <c r="H81" s="47">
        <v>80.55</v>
      </c>
      <c r="I81" s="47">
        <f>H81/F81*100</f>
        <v>16.11</v>
      </c>
      <c r="J81" s="156"/>
    </row>
    <row r="82" spans="2:10" ht="17.399999999999999" customHeight="1" x14ac:dyDescent="0.3">
      <c r="B82" s="167"/>
      <c r="C82" s="168"/>
      <c r="D82" s="169">
        <v>3212</v>
      </c>
      <c r="E82" s="45" t="s">
        <v>151</v>
      </c>
      <c r="F82" s="155">
        <v>0</v>
      </c>
      <c r="G82" s="49">
        <v>0</v>
      </c>
      <c r="H82" s="49">
        <v>80.55</v>
      </c>
      <c r="I82" s="49">
        <v>0</v>
      </c>
      <c r="J82" s="156"/>
    </row>
    <row r="83" spans="2:10" ht="17.399999999999999" customHeight="1" x14ac:dyDescent="0.3">
      <c r="B83" s="167"/>
      <c r="C83" s="168"/>
      <c r="D83" s="169">
        <v>3214</v>
      </c>
      <c r="E83" s="45" t="s">
        <v>262</v>
      </c>
      <c r="F83" s="155">
        <v>0</v>
      </c>
      <c r="G83" s="49">
        <v>0</v>
      </c>
      <c r="H83" s="49">
        <v>0</v>
      </c>
      <c r="I83" s="49">
        <v>0</v>
      </c>
      <c r="J83" s="156"/>
    </row>
    <row r="84" spans="2:10" ht="17.399999999999999" customHeight="1" x14ac:dyDescent="0.3">
      <c r="B84" s="167" t="s">
        <v>17</v>
      </c>
      <c r="C84" s="168"/>
      <c r="D84" s="169"/>
      <c r="E84" s="45"/>
      <c r="F84" s="155"/>
      <c r="G84" s="49"/>
      <c r="H84" s="49"/>
      <c r="I84" s="49"/>
      <c r="J84" s="156"/>
    </row>
    <row r="85" spans="2:10" ht="17.399999999999999" customHeight="1" x14ac:dyDescent="0.3">
      <c r="B85" s="161" t="s">
        <v>165</v>
      </c>
      <c r="C85" s="162"/>
      <c r="D85" s="163"/>
      <c r="E85" s="44" t="s">
        <v>164</v>
      </c>
      <c r="F85" s="154">
        <v>6169.6</v>
      </c>
      <c r="G85" s="47">
        <v>0</v>
      </c>
      <c r="H85" s="47">
        <f>H88+H96</f>
        <v>3688.64</v>
      </c>
      <c r="I85" s="47">
        <f>H85/F85*100</f>
        <v>59.787344398340245</v>
      </c>
      <c r="J85" s="156"/>
    </row>
    <row r="86" spans="2:10" ht="17.399999999999999" customHeight="1" x14ac:dyDescent="0.3">
      <c r="B86" s="164"/>
      <c r="C86" s="165">
        <v>31</v>
      </c>
      <c r="D86" s="166"/>
      <c r="E86" s="44" t="s">
        <v>149</v>
      </c>
      <c r="F86" s="154">
        <v>0</v>
      </c>
      <c r="G86" s="47">
        <v>0</v>
      </c>
      <c r="H86" s="47">
        <v>0</v>
      </c>
      <c r="I86" s="47">
        <v>0</v>
      </c>
      <c r="J86" s="156"/>
    </row>
    <row r="87" spans="2:10" ht="17.399999999999999" customHeight="1" x14ac:dyDescent="0.3">
      <c r="B87" s="167"/>
      <c r="C87" s="168"/>
      <c r="D87" s="169">
        <v>3111</v>
      </c>
      <c r="E87" s="45" t="s">
        <v>106</v>
      </c>
      <c r="F87" s="155">
        <v>0</v>
      </c>
      <c r="G87" s="49">
        <v>0</v>
      </c>
      <c r="H87" s="49">
        <v>0</v>
      </c>
      <c r="I87" s="49">
        <v>0</v>
      </c>
      <c r="J87" s="156"/>
    </row>
    <row r="88" spans="2:10" ht="17.399999999999999" customHeight="1" x14ac:dyDescent="0.3">
      <c r="B88" s="167"/>
      <c r="C88" s="165">
        <v>32</v>
      </c>
      <c r="D88" s="169"/>
      <c r="E88" s="44" t="s">
        <v>107</v>
      </c>
      <c r="F88" s="154">
        <v>6169.6</v>
      </c>
      <c r="G88" s="47">
        <v>0</v>
      </c>
      <c r="H88" s="47">
        <f>H89+H90+H91+H92+H93+H94+H95</f>
        <v>3666.14</v>
      </c>
      <c r="I88" s="47">
        <f>H88/F88*100</f>
        <v>59.422653008298752</v>
      </c>
      <c r="J88" s="156"/>
    </row>
    <row r="89" spans="2:10" ht="17.399999999999999" customHeight="1" x14ac:dyDescent="0.3">
      <c r="B89" s="167"/>
      <c r="C89" s="165"/>
      <c r="D89" s="169">
        <v>3211</v>
      </c>
      <c r="E89" s="18" t="s">
        <v>64</v>
      </c>
      <c r="F89" s="154">
        <v>0</v>
      </c>
      <c r="G89" s="47">
        <v>0</v>
      </c>
      <c r="H89" s="47">
        <v>0</v>
      </c>
      <c r="I89" s="47">
        <v>0</v>
      </c>
      <c r="J89" s="156"/>
    </row>
    <row r="90" spans="2:10" ht="17.399999999999999" customHeight="1" x14ac:dyDescent="0.3">
      <c r="B90" s="167"/>
      <c r="C90" s="165"/>
      <c r="D90" s="169">
        <v>3221</v>
      </c>
      <c r="E90" s="45" t="s">
        <v>69</v>
      </c>
      <c r="F90" s="154">
        <v>0</v>
      </c>
      <c r="G90" s="47">
        <v>0</v>
      </c>
      <c r="H90" s="47">
        <v>2824.44</v>
      </c>
      <c r="I90" s="47">
        <v>0</v>
      </c>
      <c r="J90" s="156"/>
    </row>
    <row r="91" spans="2:10" ht="17.399999999999999" customHeight="1" x14ac:dyDescent="0.3">
      <c r="B91" s="167"/>
      <c r="C91" s="168"/>
      <c r="D91" s="169">
        <v>3222</v>
      </c>
      <c r="E91" s="45" t="s">
        <v>170</v>
      </c>
      <c r="F91" s="155">
        <v>0</v>
      </c>
      <c r="G91" s="49">
        <v>0</v>
      </c>
      <c r="H91" s="49">
        <v>176.2</v>
      </c>
      <c r="I91" s="49">
        <v>0</v>
      </c>
      <c r="J91" s="156"/>
    </row>
    <row r="92" spans="2:10" ht="17.399999999999999" customHeight="1" x14ac:dyDescent="0.3">
      <c r="B92" s="167"/>
      <c r="C92" s="168"/>
      <c r="D92" s="169">
        <v>3224</v>
      </c>
      <c r="E92" s="45" t="s">
        <v>141</v>
      </c>
      <c r="F92" s="155">
        <v>0</v>
      </c>
      <c r="G92" s="49">
        <v>0</v>
      </c>
      <c r="H92" s="49">
        <v>45.39</v>
      </c>
      <c r="I92" s="49">
        <v>0</v>
      </c>
      <c r="J92" s="156"/>
    </row>
    <row r="93" spans="2:10" ht="17.399999999999999" customHeight="1" x14ac:dyDescent="0.3">
      <c r="B93" s="167"/>
      <c r="C93" s="168"/>
      <c r="D93" s="169">
        <v>3234</v>
      </c>
      <c r="E93" s="45" t="s">
        <v>79</v>
      </c>
      <c r="F93" s="155">
        <v>0</v>
      </c>
      <c r="G93" s="49">
        <v>0</v>
      </c>
      <c r="H93" s="49">
        <v>200</v>
      </c>
      <c r="I93" s="49">
        <v>0</v>
      </c>
      <c r="J93" s="156"/>
    </row>
    <row r="94" spans="2:10" ht="17.399999999999999" customHeight="1" x14ac:dyDescent="0.3">
      <c r="B94" s="167"/>
      <c r="C94" s="168"/>
      <c r="D94" s="169">
        <v>3236</v>
      </c>
      <c r="E94" s="45" t="s">
        <v>81</v>
      </c>
      <c r="F94" s="155">
        <v>0</v>
      </c>
      <c r="G94" s="49">
        <v>0</v>
      </c>
      <c r="H94" s="49">
        <v>370.11</v>
      </c>
      <c r="I94" s="49">
        <v>0</v>
      </c>
      <c r="J94" s="156"/>
    </row>
    <row r="95" spans="2:10" ht="17.399999999999999" customHeight="1" x14ac:dyDescent="0.3">
      <c r="B95" s="167"/>
      <c r="C95" s="168"/>
      <c r="D95" s="169">
        <v>3299</v>
      </c>
      <c r="E95" s="45" t="s">
        <v>85</v>
      </c>
      <c r="F95" s="155">
        <v>0</v>
      </c>
      <c r="G95" s="49">
        <v>0</v>
      </c>
      <c r="H95" s="49">
        <v>50</v>
      </c>
      <c r="I95" s="49">
        <v>0</v>
      </c>
      <c r="J95" s="156"/>
    </row>
    <row r="96" spans="2:10" ht="31.2" customHeight="1" x14ac:dyDescent="0.3">
      <c r="B96" s="164"/>
      <c r="C96" s="165">
        <v>37</v>
      </c>
      <c r="D96" s="166"/>
      <c r="E96" s="44" t="s">
        <v>162</v>
      </c>
      <c r="F96" s="154">
        <v>0</v>
      </c>
      <c r="G96" s="47">
        <v>0</v>
      </c>
      <c r="H96" s="47">
        <v>22.5</v>
      </c>
      <c r="I96" s="47">
        <v>0</v>
      </c>
      <c r="J96" s="156"/>
    </row>
    <row r="97" spans="2:10" ht="24.6" customHeight="1" x14ac:dyDescent="0.3">
      <c r="B97" s="167"/>
      <c r="C97" s="168"/>
      <c r="D97" s="169">
        <v>3722</v>
      </c>
      <c r="E97" s="18" t="s">
        <v>163</v>
      </c>
      <c r="F97" s="155">
        <v>0</v>
      </c>
      <c r="G97" s="49">
        <v>0</v>
      </c>
      <c r="H97" s="49">
        <v>22.5</v>
      </c>
      <c r="I97" s="49">
        <v>0</v>
      </c>
      <c r="J97" s="156"/>
    </row>
    <row r="98" spans="2:10" ht="24.6" customHeight="1" x14ac:dyDescent="0.3">
      <c r="B98" s="167" t="s">
        <v>17</v>
      </c>
      <c r="C98" s="168"/>
      <c r="D98" s="169"/>
      <c r="E98" s="18"/>
      <c r="F98" s="155"/>
      <c r="G98" s="49"/>
      <c r="H98" s="49"/>
      <c r="I98" s="49"/>
      <c r="J98" s="156"/>
    </row>
    <row r="99" spans="2:10" ht="17.399999999999999" customHeight="1" x14ac:dyDescent="0.3">
      <c r="B99" s="161" t="s">
        <v>167</v>
      </c>
      <c r="C99" s="162"/>
      <c r="D99" s="163"/>
      <c r="E99" s="44" t="s">
        <v>166</v>
      </c>
      <c r="F99" s="154">
        <f>F100+F104</f>
        <v>29250</v>
      </c>
      <c r="G99" s="47">
        <v>0</v>
      </c>
      <c r="H99" s="47">
        <f>H100+H104</f>
        <v>17942</v>
      </c>
      <c r="I99" s="47">
        <f>H99/F99*100</f>
        <v>61.340170940170935</v>
      </c>
      <c r="J99" s="156"/>
    </row>
    <row r="100" spans="2:10" ht="17.399999999999999" customHeight="1" x14ac:dyDescent="0.3">
      <c r="B100" s="164"/>
      <c r="C100" s="165">
        <v>31</v>
      </c>
      <c r="D100" s="166"/>
      <c r="E100" s="44" t="s">
        <v>149</v>
      </c>
      <c r="F100" s="154">
        <v>29050</v>
      </c>
      <c r="G100" s="47">
        <v>0</v>
      </c>
      <c r="H100" s="47">
        <f>H101+H102+H103</f>
        <v>17861.45</v>
      </c>
      <c r="I100" s="47">
        <f>H100/F100*100</f>
        <v>61.485197934595526</v>
      </c>
      <c r="J100" s="156"/>
    </row>
    <row r="101" spans="2:10" ht="17.399999999999999" customHeight="1" x14ac:dyDescent="0.3">
      <c r="B101" s="167"/>
      <c r="C101" s="168"/>
      <c r="D101" s="169">
        <v>3111</v>
      </c>
      <c r="E101" s="45" t="s">
        <v>106</v>
      </c>
      <c r="F101" s="155">
        <v>0</v>
      </c>
      <c r="G101" s="49">
        <v>0</v>
      </c>
      <c r="H101" s="49">
        <v>14988.36</v>
      </c>
      <c r="I101" s="49">
        <v>0</v>
      </c>
      <c r="J101" s="156"/>
    </row>
    <row r="102" spans="2:10" ht="17.399999999999999" customHeight="1" x14ac:dyDescent="0.3">
      <c r="B102" s="167"/>
      <c r="C102" s="168"/>
      <c r="D102" s="169">
        <v>3121</v>
      </c>
      <c r="E102" s="45" t="s">
        <v>60</v>
      </c>
      <c r="F102" s="155">
        <v>0</v>
      </c>
      <c r="G102" s="49">
        <v>0</v>
      </c>
      <c r="H102" s="49">
        <v>400</v>
      </c>
      <c r="I102" s="49">
        <v>0</v>
      </c>
      <c r="J102" s="156"/>
    </row>
    <row r="103" spans="2:10" ht="17.399999999999999" customHeight="1" x14ac:dyDescent="0.3">
      <c r="B103" s="167"/>
      <c r="C103" s="168"/>
      <c r="D103" s="169">
        <v>3132</v>
      </c>
      <c r="E103" s="45" t="s">
        <v>150</v>
      </c>
      <c r="F103" s="155">
        <v>0</v>
      </c>
      <c r="G103" s="49">
        <v>0</v>
      </c>
      <c r="H103" s="49">
        <v>2473.09</v>
      </c>
      <c r="I103" s="49">
        <v>0</v>
      </c>
      <c r="J103" s="156"/>
    </row>
    <row r="104" spans="2:10" ht="17.399999999999999" customHeight="1" x14ac:dyDescent="0.3">
      <c r="B104" s="167"/>
      <c r="C104" s="165">
        <v>32</v>
      </c>
      <c r="D104" s="169"/>
      <c r="E104" s="44" t="s">
        <v>107</v>
      </c>
      <c r="F104" s="154">
        <v>200</v>
      </c>
      <c r="G104" s="47">
        <v>0</v>
      </c>
      <c r="H104" s="47">
        <v>80.55</v>
      </c>
      <c r="I104" s="47">
        <f>H104/F104*100</f>
        <v>40.274999999999999</v>
      </c>
      <c r="J104" s="156"/>
    </row>
    <row r="105" spans="2:10" ht="17.399999999999999" customHeight="1" x14ac:dyDescent="0.3">
      <c r="B105" s="167"/>
      <c r="C105" s="168"/>
      <c r="D105" s="169">
        <v>3212</v>
      </c>
      <c r="E105" s="45" t="s">
        <v>151</v>
      </c>
      <c r="F105" s="155">
        <v>0</v>
      </c>
      <c r="G105" s="49">
        <v>0</v>
      </c>
      <c r="H105" s="49">
        <v>80.55</v>
      </c>
      <c r="I105" s="49">
        <v>0</v>
      </c>
      <c r="J105" s="156"/>
    </row>
    <row r="106" spans="2:10" ht="18" customHeight="1" x14ac:dyDescent="0.3">
      <c r="B106" s="167" t="s">
        <v>17</v>
      </c>
      <c r="C106" s="168"/>
      <c r="D106" s="169" t="s">
        <v>49</v>
      </c>
      <c r="E106" s="45" t="s">
        <v>49</v>
      </c>
      <c r="F106" s="155"/>
      <c r="G106" s="49"/>
      <c r="H106" s="49"/>
      <c r="I106" s="49"/>
      <c r="J106" s="156"/>
    </row>
    <row r="107" spans="2:10" ht="17.399999999999999" customHeight="1" x14ac:dyDescent="0.3">
      <c r="B107" s="161" t="s">
        <v>239</v>
      </c>
      <c r="C107" s="162"/>
      <c r="D107" s="163"/>
      <c r="E107" s="44" t="s">
        <v>171</v>
      </c>
      <c r="F107" s="154">
        <v>300</v>
      </c>
      <c r="G107" s="47">
        <v>0</v>
      </c>
      <c r="H107" s="47">
        <f>H108</f>
        <v>410</v>
      </c>
      <c r="I107" s="47">
        <f>H107/F107*100</f>
        <v>136.66666666666666</v>
      </c>
      <c r="J107" s="156"/>
    </row>
    <row r="108" spans="2:10" ht="17.399999999999999" customHeight="1" x14ac:dyDescent="0.3">
      <c r="B108" s="161" t="s">
        <v>167</v>
      </c>
      <c r="C108" s="162"/>
      <c r="D108" s="163"/>
      <c r="E108" s="44" t="s">
        <v>166</v>
      </c>
      <c r="F108" s="154">
        <v>300</v>
      </c>
      <c r="G108" s="47">
        <v>0</v>
      </c>
      <c r="H108" s="47">
        <f>H109</f>
        <v>410</v>
      </c>
      <c r="I108" s="47">
        <f>H108/F108*100</f>
        <v>136.66666666666666</v>
      </c>
      <c r="J108" s="156"/>
    </row>
    <row r="109" spans="2:10" ht="17.399999999999999" customHeight="1" x14ac:dyDescent="0.3">
      <c r="B109" s="164"/>
      <c r="C109" s="165">
        <v>32</v>
      </c>
      <c r="D109" s="166"/>
      <c r="E109" s="44" t="s">
        <v>107</v>
      </c>
      <c r="F109" s="154">
        <v>300</v>
      </c>
      <c r="G109" s="47">
        <v>0</v>
      </c>
      <c r="H109" s="47">
        <f>H110</f>
        <v>410</v>
      </c>
      <c r="I109" s="47">
        <f>H109/F109*100</f>
        <v>136.66666666666666</v>
      </c>
      <c r="J109" s="156"/>
    </row>
    <row r="110" spans="2:10" ht="17.399999999999999" customHeight="1" x14ac:dyDescent="0.3">
      <c r="B110" s="167"/>
      <c r="C110" s="168"/>
      <c r="D110" s="169">
        <v>3211</v>
      </c>
      <c r="E110" s="18" t="s">
        <v>64</v>
      </c>
      <c r="F110" s="155">
        <v>0</v>
      </c>
      <c r="G110" s="49">
        <v>0</v>
      </c>
      <c r="H110" s="49">
        <v>410</v>
      </c>
      <c r="I110" s="49">
        <v>0</v>
      </c>
      <c r="J110" s="156"/>
    </row>
    <row r="111" spans="2:10" ht="17.399999999999999" customHeight="1" x14ac:dyDescent="0.3">
      <c r="B111" s="167" t="s">
        <v>17</v>
      </c>
      <c r="C111" s="168"/>
      <c r="D111" s="169"/>
      <c r="E111" s="45"/>
      <c r="F111" s="155"/>
      <c r="G111" s="49"/>
      <c r="H111" s="49"/>
      <c r="I111" s="49"/>
      <c r="J111" s="156"/>
    </row>
    <row r="112" spans="2:10" ht="17.399999999999999" customHeight="1" x14ac:dyDescent="0.3">
      <c r="B112" s="161" t="s">
        <v>264</v>
      </c>
      <c r="C112" s="162"/>
      <c r="D112" s="163"/>
      <c r="E112" s="44" t="s">
        <v>263</v>
      </c>
      <c r="F112" s="154">
        <v>663.41</v>
      </c>
      <c r="G112" s="47">
        <v>0</v>
      </c>
      <c r="H112" s="47">
        <f>H113+H116</f>
        <v>600</v>
      </c>
      <c r="I112" s="47">
        <v>0</v>
      </c>
      <c r="J112" s="156"/>
    </row>
    <row r="113" spans="2:10" ht="27" customHeight="1" x14ac:dyDescent="0.3">
      <c r="B113" s="161" t="s">
        <v>165</v>
      </c>
      <c r="C113" s="162"/>
      <c r="D113" s="163"/>
      <c r="E113" s="44" t="s">
        <v>164</v>
      </c>
      <c r="F113" s="154">
        <v>663.41</v>
      </c>
      <c r="G113" s="47">
        <v>0</v>
      </c>
      <c r="H113" s="47">
        <v>250</v>
      </c>
      <c r="I113" s="47">
        <v>0</v>
      </c>
      <c r="J113" s="156"/>
    </row>
    <row r="114" spans="2:10" ht="26.4" customHeight="1" x14ac:dyDescent="0.3">
      <c r="B114" s="164"/>
      <c r="C114" s="165">
        <v>37</v>
      </c>
      <c r="D114" s="166"/>
      <c r="E114" s="44" t="s">
        <v>162</v>
      </c>
      <c r="F114" s="154">
        <v>663.41</v>
      </c>
      <c r="G114" s="47">
        <v>0</v>
      </c>
      <c r="H114" s="47">
        <v>250</v>
      </c>
      <c r="I114" s="47">
        <v>0</v>
      </c>
      <c r="J114" s="156"/>
    </row>
    <row r="115" spans="2:10" ht="22.2" customHeight="1" x14ac:dyDescent="0.3">
      <c r="B115" s="167"/>
      <c r="C115" s="168"/>
      <c r="D115" s="169">
        <v>3722</v>
      </c>
      <c r="E115" s="18" t="s">
        <v>163</v>
      </c>
      <c r="F115" s="155">
        <v>0</v>
      </c>
      <c r="G115" s="49">
        <v>0</v>
      </c>
      <c r="H115" s="49">
        <v>250</v>
      </c>
      <c r="I115" s="47">
        <v>0</v>
      </c>
      <c r="J115" s="156"/>
    </row>
    <row r="116" spans="2:10" ht="22.2" customHeight="1" x14ac:dyDescent="0.3">
      <c r="B116" s="161" t="s">
        <v>167</v>
      </c>
      <c r="C116" s="162"/>
      <c r="D116" s="163"/>
      <c r="E116" s="44" t="s">
        <v>166</v>
      </c>
      <c r="F116" s="155">
        <v>0</v>
      </c>
      <c r="G116" s="49">
        <v>0</v>
      </c>
      <c r="H116" s="49">
        <v>350</v>
      </c>
      <c r="I116" s="47">
        <v>0</v>
      </c>
      <c r="J116" s="156"/>
    </row>
    <row r="117" spans="2:10" ht="31.2" customHeight="1" x14ac:dyDescent="0.3">
      <c r="B117" s="164"/>
      <c r="C117" s="165">
        <v>37</v>
      </c>
      <c r="D117" s="166"/>
      <c r="E117" s="44" t="s">
        <v>162</v>
      </c>
      <c r="F117" s="155">
        <v>0</v>
      </c>
      <c r="G117" s="49">
        <v>0</v>
      </c>
      <c r="H117" s="49">
        <v>350</v>
      </c>
      <c r="I117" s="47">
        <v>0</v>
      </c>
      <c r="J117" s="156"/>
    </row>
    <row r="118" spans="2:10" ht="22.2" customHeight="1" x14ac:dyDescent="0.3">
      <c r="B118" s="167"/>
      <c r="C118" s="168"/>
      <c r="D118" s="169">
        <v>3722</v>
      </c>
      <c r="E118" s="18" t="s">
        <v>163</v>
      </c>
      <c r="F118" s="155">
        <v>0</v>
      </c>
      <c r="G118" s="49">
        <v>0</v>
      </c>
      <c r="H118" s="49">
        <v>350</v>
      </c>
      <c r="I118" s="47">
        <v>0</v>
      </c>
      <c r="J118" s="156"/>
    </row>
    <row r="119" spans="2:10" ht="18" customHeight="1" x14ac:dyDescent="0.3">
      <c r="B119" s="167" t="s">
        <v>17</v>
      </c>
      <c r="C119" s="165"/>
      <c r="D119" s="169"/>
      <c r="E119" s="45"/>
      <c r="F119" s="154"/>
      <c r="G119" s="47"/>
      <c r="H119" s="47"/>
      <c r="I119" s="47"/>
      <c r="J119" s="156"/>
    </row>
    <row r="120" spans="2:10" ht="17.399999999999999" customHeight="1" x14ac:dyDescent="0.3">
      <c r="B120" s="161" t="s">
        <v>238</v>
      </c>
      <c r="C120" s="162"/>
      <c r="D120" s="163"/>
      <c r="E120" s="44" t="s">
        <v>172</v>
      </c>
      <c r="F120" s="154">
        <f>F121</f>
        <v>6773.63</v>
      </c>
      <c r="G120" s="47">
        <v>0</v>
      </c>
      <c r="H120" s="47">
        <v>0</v>
      </c>
      <c r="I120" s="47">
        <f>H120/F120*100</f>
        <v>0</v>
      </c>
      <c r="J120" s="156"/>
    </row>
    <row r="121" spans="2:10" ht="17.399999999999999" customHeight="1" x14ac:dyDescent="0.3">
      <c r="B121" s="161" t="s">
        <v>145</v>
      </c>
      <c r="C121" s="162"/>
      <c r="D121" s="163"/>
      <c r="E121" s="44" t="s">
        <v>146</v>
      </c>
      <c r="F121" s="154">
        <f>F122</f>
        <v>6773.63</v>
      </c>
      <c r="G121" s="47">
        <v>0</v>
      </c>
      <c r="H121" s="47">
        <v>0</v>
      </c>
      <c r="I121" s="47">
        <f>H121/F121*100</f>
        <v>0</v>
      </c>
      <c r="J121" s="156"/>
    </row>
    <row r="122" spans="2:10" ht="28.95" customHeight="1" x14ac:dyDescent="0.3">
      <c r="B122" s="164"/>
      <c r="C122" s="165">
        <v>42</v>
      </c>
      <c r="D122" s="166"/>
      <c r="E122" s="44" t="s">
        <v>90</v>
      </c>
      <c r="F122" s="154">
        <v>6773.63</v>
      </c>
      <c r="G122" s="47">
        <v>0</v>
      </c>
      <c r="H122" s="47">
        <v>0</v>
      </c>
      <c r="I122" s="47">
        <f>H122/F122*100</f>
        <v>0</v>
      </c>
      <c r="J122" s="156"/>
    </row>
    <row r="123" spans="2:10" ht="17.399999999999999" customHeight="1" x14ac:dyDescent="0.3">
      <c r="B123" s="167"/>
      <c r="C123" s="168"/>
      <c r="D123" s="169">
        <v>4241</v>
      </c>
      <c r="E123" s="45" t="s">
        <v>100</v>
      </c>
      <c r="F123" s="155">
        <v>0</v>
      </c>
      <c r="G123" s="49">
        <v>0</v>
      </c>
      <c r="H123" s="49">
        <v>0</v>
      </c>
      <c r="I123" s="49">
        <v>0</v>
      </c>
      <c r="J123" s="156"/>
    </row>
    <row r="124" spans="2:10" ht="17.399999999999999" customHeight="1" x14ac:dyDescent="0.3">
      <c r="B124" s="167" t="s">
        <v>17</v>
      </c>
      <c r="C124" s="165"/>
      <c r="D124" s="166"/>
      <c r="E124" s="44"/>
      <c r="F124" s="154"/>
      <c r="G124" s="47"/>
      <c r="H124" s="47"/>
      <c r="I124" s="47"/>
      <c r="J124" s="156"/>
    </row>
    <row r="125" spans="2:10" ht="24.6" customHeight="1" x14ac:dyDescent="0.3">
      <c r="B125" s="161" t="s">
        <v>237</v>
      </c>
      <c r="C125" s="162"/>
      <c r="D125" s="163"/>
      <c r="E125" s="44" t="s">
        <v>173</v>
      </c>
      <c r="F125" s="154">
        <f>F126+F129+F135+F139</f>
        <v>3633.39</v>
      </c>
      <c r="G125" s="47">
        <v>0</v>
      </c>
      <c r="H125" s="47">
        <f>H129+H135</f>
        <v>280</v>
      </c>
      <c r="I125" s="47">
        <f>H125/F125*100</f>
        <v>7.7063018283201083</v>
      </c>
      <c r="J125" s="156"/>
    </row>
    <row r="126" spans="2:10" ht="24.6" customHeight="1" x14ac:dyDescent="0.3">
      <c r="B126" s="161" t="s">
        <v>250</v>
      </c>
      <c r="C126" s="162"/>
      <c r="D126" s="163"/>
      <c r="E126" s="44" t="s">
        <v>249</v>
      </c>
      <c r="F126" s="154">
        <v>0.66</v>
      </c>
      <c r="G126" s="47">
        <v>0</v>
      </c>
      <c r="H126" s="47">
        <v>0</v>
      </c>
      <c r="I126" s="47">
        <v>0</v>
      </c>
      <c r="J126" s="156"/>
    </row>
    <row r="127" spans="2:10" ht="13.95" customHeight="1" x14ac:dyDescent="0.3">
      <c r="B127" s="167"/>
      <c r="C127" s="165">
        <v>32</v>
      </c>
      <c r="D127" s="169"/>
      <c r="E127" s="44" t="s">
        <v>107</v>
      </c>
      <c r="F127" s="154">
        <v>0.66</v>
      </c>
      <c r="G127" s="47">
        <v>0</v>
      </c>
      <c r="H127" s="47">
        <v>0</v>
      </c>
      <c r="I127" s="47">
        <v>0</v>
      </c>
      <c r="J127" s="156"/>
    </row>
    <row r="128" spans="2:10" ht="15.6" customHeight="1" x14ac:dyDescent="0.3">
      <c r="B128" s="167"/>
      <c r="C128" s="168"/>
      <c r="D128" s="169">
        <v>3222</v>
      </c>
      <c r="E128" s="45" t="s">
        <v>170</v>
      </c>
      <c r="F128" s="155">
        <v>0.66</v>
      </c>
      <c r="G128" s="49">
        <v>0</v>
      </c>
      <c r="H128" s="49">
        <v>0</v>
      </c>
      <c r="I128" s="49">
        <v>0</v>
      </c>
      <c r="J128" s="156"/>
    </row>
    <row r="129" spans="2:10" ht="19.95" customHeight="1" x14ac:dyDescent="0.3">
      <c r="B129" s="161" t="s">
        <v>165</v>
      </c>
      <c r="C129" s="162"/>
      <c r="D129" s="163"/>
      <c r="E129" s="44" t="s">
        <v>164</v>
      </c>
      <c r="F129" s="154">
        <v>3500</v>
      </c>
      <c r="G129" s="47">
        <v>0</v>
      </c>
      <c r="H129" s="47">
        <v>250</v>
      </c>
      <c r="I129" s="47">
        <f>H129/F129*100</f>
        <v>7.1428571428571423</v>
      </c>
      <c r="J129" s="156"/>
    </row>
    <row r="130" spans="2:10" ht="16.2" customHeight="1" x14ac:dyDescent="0.3">
      <c r="B130" s="167"/>
      <c r="C130" s="165">
        <v>32</v>
      </c>
      <c r="D130" s="169"/>
      <c r="E130" s="44" t="s">
        <v>107</v>
      </c>
      <c r="F130" s="154">
        <v>2000</v>
      </c>
      <c r="G130" s="47">
        <v>0</v>
      </c>
      <c r="H130" s="47">
        <v>0</v>
      </c>
      <c r="I130" s="47">
        <v>0</v>
      </c>
      <c r="J130" s="156"/>
    </row>
    <row r="131" spans="2:10" ht="18" customHeight="1" x14ac:dyDescent="0.3">
      <c r="B131" s="167"/>
      <c r="C131" s="168"/>
      <c r="D131" s="169">
        <v>3222</v>
      </c>
      <c r="E131" s="45" t="s">
        <v>170</v>
      </c>
      <c r="F131" s="155">
        <v>0</v>
      </c>
      <c r="G131" s="49">
        <v>0</v>
      </c>
      <c r="H131" s="49">
        <v>0</v>
      </c>
      <c r="I131" s="49">
        <v>0</v>
      </c>
      <c r="J131" s="156"/>
    </row>
    <row r="132" spans="2:10" ht="24.6" customHeight="1" x14ac:dyDescent="0.3">
      <c r="B132" s="164"/>
      <c r="C132" s="165">
        <v>37</v>
      </c>
      <c r="D132" s="166"/>
      <c r="E132" s="45" t="s">
        <v>127</v>
      </c>
      <c r="F132" s="154">
        <v>1500</v>
      </c>
      <c r="G132" s="47">
        <v>0</v>
      </c>
      <c r="H132" s="47">
        <v>250</v>
      </c>
      <c r="I132" s="47">
        <v>0</v>
      </c>
      <c r="J132" s="156"/>
    </row>
    <row r="133" spans="2:10" ht="18" customHeight="1" x14ac:dyDescent="0.3">
      <c r="B133" s="164"/>
      <c r="C133" s="165"/>
      <c r="D133" s="169">
        <v>3722</v>
      </c>
      <c r="E133" s="45" t="s">
        <v>163</v>
      </c>
      <c r="F133" s="155">
        <v>0</v>
      </c>
      <c r="G133" s="49">
        <v>0</v>
      </c>
      <c r="H133" s="49">
        <v>250</v>
      </c>
      <c r="I133" s="49">
        <v>0</v>
      </c>
      <c r="J133" s="156"/>
    </row>
    <row r="134" spans="2:10" ht="18" customHeight="1" x14ac:dyDescent="0.3">
      <c r="B134" s="172" t="s">
        <v>17</v>
      </c>
      <c r="C134" s="170"/>
      <c r="D134" s="171"/>
      <c r="E134" s="45"/>
      <c r="F134" s="154"/>
      <c r="G134" s="47"/>
      <c r="H134" s="47"/>
      <c r="I134" s="47"/>
      <c r="J134" s="156"/>
    </row>
    <row r="135" spans="2:10" ht="32.4" customHeight="1" x14ac:dyDescent="0.3">
      <c r="B135" s="161" t="s">
        <v>271</v>
      </c>
      <c r="C135" s="162"/>
      <c r="D135" s="163"/>
      <c r="E135" s="44" t="s">
        <v>272</v>
      </c>
      <c r="F135" s="154">
        <v>0</v>
      </c>
      <c r="G135" s="47">
        <v>0</v>
      </c>
      <c r="H135" s="47">
        <v>30</v>
      </c>
      <c r="I135" s="47">
        <v>0</v>
      </c>
      <c r="J135" s="156"/>
    </row>
    <row r="136" spans="2:10" ht="18" customHeight="1" x14ac:dyDescent="0.3">
      <c r="B136" s="164"/>
      <c r="C136" s="165">
        <v>32</v>
      </c>
      <c r="D136" s="166"/>
      <c r="E136" s="44" t="s">
        <v>107</v>
      </c>
      <c r="F136" s="154">
        <v>0</v>
      </c>
      <c r="G136" s="47">
        <v>0</v>
      </c>
      <c r="H136" s="47">
        <v>30</v>
      </c>
      <c r="I136" s="47">
        <v>0</v>
      </c>
      <c r="J136" s="156"/>
    </row>
    <row r="137" spans="2:10" ht="18" customHeight="1" x14ac:dyDescent="0.3">
      <c r="B137" s="167"/>
      <c r="C137" s="168"/>
      <c r="D137" s="169">
        <v>3211</v>
      </c>
      <c r="E137" s="18" t="s">
        <v>64</v>
      </c>
      <c r="F137" s="155">
        <v>0</v>
      </c>
      <c r="G137" s="49">
        <v>0</v>
      </c>
      <c r="H137" s="49">
        <v>30</v>
      </c>
      <c r="I137" s="49">
        <v>0</v>
      </c>
      <c r="J137" s="156"/>
    </row>
    <row r="138" spans="2:10" ht="18" customHeight="1" x14ac:dyDescent="0.3">
      <c r="B138" s="167" t="s">
        <v>17</v>
      </c>
      <c r="C138" s="168"/>
      <c r="D138" s="169"/>
      <c r="E138" s="45"/>
      <c r="F138" s="154" t="s">
        <v>49</v>
      </c>
      <c r="G138" s="47" t="s">
        <v>49</v>
      </c>
      <c r="H138" s="47"/>
      <c r="I138" s="47"/>
      <c r="J138" s="156"/>
    </row>
    <row r="139" spans="2:10" ht="17.399999999999999" customHeight="1" x14ac:dyDescent="0.3">
      <c r="B139" s="161" t="s">
        <v>175</v>
      </c>
      <c r="C139" s="162"/>
      <c r="D139" s="163"/>
      <c r="E139" s="44" t="s">
        <v>174</v>
      </c>
      <c r="F139" s="154">
        <v>132.72999999999999</v>
      </c>
      <c r="G139" s="47">
        <v>0</v>
      </c>
      <c r="H139" s="47">
        <v>0</v>
      </c>
      <c r="I139" s="47">
        <v>0</v>
      </c>
      <c r="J139" s="156"/>
    </row>
    <row r="140" spans="2:10" ht="17.399999999999999" customHeight="1" x14ac:dyDescent="0.3">
      <c r="B140" s="164"/>
      <c r="C140" s="165">
        <v>32</v>
      </c>
      <c r="D140" s="166"/>
      <c r="E140" s="44" t="s">
        <v>107</v>
      </c>
      <c r="F140" s="154">
        <v>132.72999999999999</v>
      </c>
      <c r="G140" s="47">
        <v>0</v>
      </c>
      <c r="H140" s="47">
        <v>0</v>
      </c>
      <c r="I140" s="47">
        <v>0</v>
      </c>
      <c r="J140" s="156"/>
    </row>
    <row r="141" spans="2:10" ht="17.399999999999999" customHeight="1" x14ac:dyDescent="0.3">
      <c r="B141" s="164"/>
      <c r="C141" s="165"/>
      <c r="D141" s="169">
        <v>3221</v>
      </c>
      <c r="E141" s="45" t="s">
        <v>64</v>
      </c>
      <c r="F141" s="155">
        <v>0</v>
      </c>
      <c r="G141" s="49">
        <v>0</v>
      </c>
      <c r="H141" s="49">
        <v>0</v>
      </c>
      <c r="I141" s="49">
        <v>0</v>
      </c>
      <c r="J141" s="156"/>
    </row>
    <row r="142" spans="2:10" ht="17.399999999999999" customHeight="1" x14ac:dyDescent="0.3">
      <c r="B142" s="164"/>
      <c r="C142" s="165"/>
      <c r="D142" s="169">
        <v>3239</v>
      </c>
      <c r="E142" s="45" t="s">
        <v>229</v>
      </c>
      <c r="F142" s="155">
        <v>0</v>
      </c>
      <c r="G142" s="49">
        <v>0</v>
      </c>
      <c r="H142" s="49">
        <v>0</v>
      </c>
      <c r="I142" s="49">
        <v>0</v>
      </c>
      <c r="J142" s="156"/>
    </row>
    <row r="143" spans="2:10" ht="27.6" customHeight="1" x14ac:dyDescent="0.3">
      <c r="B143" s="164"/>
      <c r="C143" s="165">
        <v>37</v>
      </c>
      <c r="D143" s="166"/>
      <c r="E143" s="45" t="s">
        <v>127</v>
      </c>
      <c r="F143" s="154">
        <v>0</v>
      </c>
      <c r="G143" s="47">
        <v>0</v>
      </c>
      <c r="H143" s="47">
        <v>0</v>
      </c>
      <c r="I143" s="47">
        <v>0</v>
      </c>
      <c r="J143" s="156"/>
    </row>
    <row r="144" spans="2:10" ht="17.399999999999999" customHeight="1" x14ac:dyDescent="0.3">
      <c r="B144" s="164"/>
      <c r="C144" s="165"/>
      <c r="D144" s="169">
        <v>3722</v>
      </c>
      <c r="E144" s="45" t="s">
        <v>163</v>
      </c>
      <c r="F144" s="155">
        <v>0</v>
      </c>
      <c r="G144" s="49">
        <v>0</v>
      </c>
      <c r="H144" s="49">
        <v>0</v>
      </c>
      <c r="I144" s="49">
        <v>0</v>
      </c>
      <c r="J144" s="156"/>
    </row>
    <row r="145" spans="2:10" ht="18.600000000000001" customHeight="1" x14ac:dyDescent="0.3">
      <c r="B145" s="167" t="s">
        <v>17</v>
      </c>
      <c r="C145" s="165"/>
      <c r="D145" s="166"/>
      <c r="E145" s="44"/>
      <c r="F145" s="154"/>
      <c r="G145" s="47"/>
      <c r="H145" s="47" t="s">
        <v>49</v>
      </c>
      <c r="I145" s="47"/>
      <c r="J145" s="156"/>
    </row>
    <row r="146" spans="2:10" ht="34.200000000000003" customHeight="1" x14ac:dyDescent="0.3">
      <c r="B146" s="161" t="s">
        <v>266</v>
      </c>
      <c r="C146" s="162"/>
      <c r="D146" s="163"/>
      <c r="E146" s="44" t="s">
        <v>265</v>
      </c>
      <c r="F146" s="154">
        <v>4000</v>
      </c>
      <c r="G146" s="47">
        <v>0</v>
      </c>
      <c r="H146" s="47">
        <v>3828.8</v>
      </c>
      <c r="I146" s="47">
        <v>0</v>
      </c>
      <c r="J146" s="156"/>
    </row>
    <row r="147" spans="2:10" ht="18.600000000000001" customHeight="1" x14ac:dyDescent="0.3">
      <c r="B147" s="161" t="s">
        <v>145</v>
      </c>
      <c r="C147" s="162"/>
      <c r="D147" s="163"/>
      <c r="E147" s="44" t="s">
        <v>146</v>
      </c>
      <c r="F147" s="154">
        <v>4000</v>
      </c>
      <c r="G147" s="47">
        <v>0</v>
      </c>
      <c r="H147" s="47">
        <v>3828.8</v>
      </c>
      <c r="I147" s="47">
        <v>0</v>
      </c>
      <c r="J147" s="156"/>
    </row>
    <row r="148" spans="2:10" ht="25.8" customHeight="1" x14ac:dyDescent="0.3">
      <c r="B148" s="164"/>
      <c r="C148" s="165">
        <v>37</v>
      </c>
      <c r="D148" s="166"/>
      <c r="E148" s="44" t="s">
        <v>127</v>
      </c>
      <c r="F148" s="154">
        <v>4000</v>
      </c>
      <c r="G148" s="47">
        <v>0</v>
      </c>
      <c r="H148" s="47">
        <v>3828.8</v>
      </c>
      <c r="I148" s="47">
        <v>0</v>
      </c>
      <c r="J148" s="156"/>
    </row>
    <row r="149" spans="2:10" ht="18.600000000000001" customHeight="1" x14ac:dyDescent="0.3">
      <c r="B149" s="164"/>
      <c r="C149" s="165"/>
      <c r="D149" s="169">
        <v>3722</v>
      </c>
      <c r="E149" s="45" t="s">
        <v>163</v>
      </c>
      <c r="F149" s="154">
        <v>0</v>
      </c>
      <c r="G149" s="47">
        <v>0</v>
      </c>
      <c r="H149" s="47">
        <v>3828.8</v>
      </c>
      <c r="I149" s="47">
        <v>0</v>
      </c>
      <c r="J149" s="156"/>
    </row>
    <row r="150" spans="2:10" ht="18.600000000000001" customHeight="1" x14ac:dyDescent="0.3">
      <c r="B150" s="167" t="s">
        <v>17</v>
      </c>
      <c r="C150" s="165"/>
      <c r="D150" s="169"/>
      <c r="E150" s="45"/>
      <c r="F150" s="154"/>
      <c r="G150" s="47"/>
      <c r="H150" s="47"/>
      <c r="I150" s="47"/>
      <c r="J150" s="156"/>
    </row>
    <row r="151" spans="2:10" ht="29.4" customHeight="1" x14ac:dyDescent="0.3">
      <c r="B151" s="161" t="s">
        <v>268</v>
      </c>
      <c r="C151" s="162"/>
      <c r="D151" s="163"/>
      <c r="E151" s="44" t="s">
        <v>267</v>
      </c>
      <c r="F151" s="154">
        <v>0</v>
      </c>
      <c r="G151" s="47">
        <v>0</v>
      </c>
      <c r="H151" s="47">
        <v>149.5</v>
      </c>
      <c r="I151" s="47">
        <v>0</v>
      </c>
      <c r="J151" s="156"/>
    </row>
    <row r="152" spans="2:10" ht="18.600000000000001" customHeight="1" x14ac:dyDescent="0.3">
      <c r="B152" s="161" t="s">
        <v>273</v>
      </c>
      <c r="C152" s="162"/>
      <c r="D152" s="163"/>
      <c r="E152" s="44" t="s">
        <v>269</v>
      </c>
      <c r="F152" s="154">
        <v>0</v>
      </c>
      <c r="G152" s="47">
        <v>0</v>
      </c>
      <c r="H152" s="47">
        <v>149.5</v>
      </c>
      <c r="I152" s="47">
        <v>0</v>
      </c>
      <c r="J152" s="156"/>
    </row>
    <row r="153" spans="2:10" ht="18.600000000000001" customHeight="1" x14ac:dyDescent="0.3">
      <c r="B153" s="167"/>
      <c r="C153" s="168">
        <v>32</v>
      </c>
      <c r="D153" s="169" t="s">
        <v>49</v>
      </c>
      <c r="E153" s="44" t="s">
        <v>107</v>
      </c>
      <c r="F153" s="154">
        <v>0</v>
      </c>
      <c r="G153" s="47">
        <v>0</v>
      </c>
      <c r="H153" s="47">
        <v>149.5</v>
      </c>
      <c r="I153" s="47">
        <v>0</v>
      </c>
      <c r="J153" s="156"/>
    </row>
    <row r="154" spans="2:10" ht="18.600000000000001" customHeight="1" x14ac:dyDescent="0.3">
      <c r="B154" s="167"/>
      <c r="C154" s="168"/>
      <c r="D154" s="169">
        <v>3211</v>
      </c>
      <c r="E154" s="18" t="s">
        <v>64</v>
      </c>
      <c r="F154" s="155">
        <v>0</v>
      </c>
      <c r="G154" s="49">
        <v>0</v>
      </c>
      <c r="H154" s="49">
        <v>149.5</v>
      </c>
      <c r="I154" s="49">
        <v>0</v>
      </c>
      <c r="J154" s="156"/>
    </row>
    <row r="155" spans="2:10" ht="18.600000000000001" customHeight="1" x14ac:dyDescent="0.3">
      <c r="B155" s="167" t="s">
        <v>17</v>
      </c>
      <c r="C155" s="165"/>
      <c r="D155" s="166"/>
      <c r="E155" s="44"/>
      <c r="F155" s="154"/>
      <c r="G155" s="47"/>
      <c r="H155" s="47"/>
      <c r="I155" s="47"/>
      <c r="J155" s="156"/>
    </row>
    <row r="156" spans="2:10" ht="17.399999999999999" customHeight="1" x14ac:dyDescent="0.3">
      <c r="B156" s="161" t="s">
        <v>236</v>
      </c>
      <c r="C156" s="162"/>
      <c r="D156" s="163"/>
      <c r="E156" s="44" t="s">
        <v>176</v>
      </c>
      <c r="F156" s="154">
        <v>1300</v>
      </c>
      <c r="G156" s="47">
        <v>0</v>
      </c>
      <c r="H156" s="47">
        <f>H157</f>
        <v>1300</v>
      </c>
      <c r="I156" s="47">
        <v>100</v>
      </c>
      <c r="J156" s="156"/>
    </row>
    <row r="157" spans="2:10" ht="17.399999999999999" customHeight="1" x14ac:dyDescent="0.3">
      <c r="B157" s="161" t="s">
        <v>161</v>
      </c>
      <c r="C157" s="162"/>
      <c r="D157" s="163"/>
      <c r="E157" s="44" t="s">
        <v>157</v>
      </c>
      <c r="F157" s="154">
        <v>1300</v>
      </c>
      <c r="G157" s="47">
        <v>0</v>
      </c>
      <c r="H157" s="47">
        <f>H158+H162</f>
        <v>1300</v>
      </c>
      <c r="I157" s="47">
        <v>100</v>
      </c>
      <c r="J157" s="156"/>
    </row>
    <row r="158" spans="2:10" ht="17.399999999999999" customHeight="1" x14ac:dyDescent="0.3">
      <c r="B158" s="164"/>
      <c r="C158" s="165">
        <v>32</v>
      </c>
      <c r="D158" s="166"/>
      <c r="E158" s="45" t="s">
        <v>107</v>
      </c>
      <c r="F158" s="154">
        <v>1300</v>
      </c>
      <c r="G158" s="47">
        <v>0</v>
      </c>
      <c r="H158" s="47">
        <f>H159+H160+H161</f>
        <v>1022.5</v>
      </c>
      <c r="I158" s="47">
        <v>100</v>
      </c>
      <c r="J158" s="156"/>
    </row>
    <row r="159" spans="2:10" ht="17.399999999999999" customHeight="1" x14ac:dyDescent="0.3">
      <c r="B159" s="167"/>
      <c r="C159" s="168"/>
      <c r="D159" s="169">
        <v>3221</v>
      </c>
      <c r="E159" s="45" t="s">
        <v>69</v>
      </c>
      <c r="F159" s="155">
        <v>0</v>
      </c>
      <c r="G159" s="47">
        <v>0</v>
      </c>
      <c r="H159" s="49">
        <v>702.75</v>
      </c>
      <c r="I159" s="47">
        <v>0</v>
      </c>
      <c r="J159" s="156"/>
    </row>
    <row r="160" spans="2:10" ht="17.399999999999999" customHeight="1" x14ac:dyDescent="0.3">
      <c r="B160" s="167"/>
      <c r="C160" s="168"/>
      <c r="D160" s="169">
        <v>3231</v>
      </c>
      <c r="E160" s="45" t="s">
        <v>111</v>
      </c>
      <c r="F160" s="155">
        <v>0</v>
      </c>
      <c r="G160" s="49">
        <v>0</v>
      </c>
      <c r="H160" s="49">
        <v>197.25</v>
      </c>
      <c r="I160" s="49">
        <v>0</v>
      </c>
      <c r="J160" s="156"/>
    </row>
    <row r="161" spans="2:10" ht="17.399999999999999" customHeight="1" x14ac:dyDescent="0.3">
      <c r="B161" s="167"/>
      <c r="C161" s="168"/>
      <c r="D161" s="169">
        <v>3233</v>
      </c>
      <c r="E161" s="45" t="s">
        <v>78</v>
      </c>
      <c r="F161" s="155">
        <v>0</v>
      </c>
      <c r="G161" s="49">
        <v>0</v>
      </c>
      <c r="H161" s="49">
        <v>122.5</v>
      </c>
      <c r="I161" s="49">
        <v>0</v>
      </c>
      <c r="J161" s="156"/>
    </row>
    <row r="162" spans="2:10" ht="28.2" customHeight="1" x14ac:dyDescent="0.3">
      <c r="B162" s="164"/>
      <c r="C162" s="165">
        <v>37</v>
      </c>
      <c r="D162" s="166"/>
      <c r="E162" s="44" t="s">
        <v>127</v>
      </c>
      <c r="F162" s="154">
        <v>0</v>
      </c>
      <c r="G162" s="47">
        <v>0</v>
      </c>
      <c r="H162" s="47">
        <v>277.5</v>
      </c>
      <c r="I162" s="47">
        <v>0</v>
      </c>
      <c r="J162" s="156"/>
    </row>
    <row r="163" spans="2:10" ht="17.399999999999999" customHeight="1" x14ac:dyDescent="0.3">
      <c r="B163" s="164"/>
      <c r="C163" s="165"/>
      <c r="D163" s="169">
        <v>3722</v>
      </c>
      <c r="E163" s="45" t="s">
        <v>163</v>
      </c>
      <c r="F163" s="155">
        <v>0</v>
      </c>
      <c r="G163" s="49">
        <v>0</v>
      </c>
      <c r="H163" s="49">
        <v>277.5</v>
      </c>
      <c r="I163" s="49">
        <v>0</v>
      </c>
      <c r="J163" s="156"/>
    </row>
    <row r="164" spans="2:10" ht="15.6" customHeight="1" x14ac:dyDescent="0.3">
      <c r="B164" s="167" t="s">
        <v>17</v>
      </c>
      <c r="C164" s="165"/>
      <c r="D164" s="166"/>
      <c r="E164" s="44"/>
      <c r="F164" s="154"/>
      <c r="G164" s="47"/>
      <c r="H164" s="47"/>
      <c r="I164" s="47"/>
      <c r="J164" s="156"/>
    </row>
    <row r="165" spans="2:10" ht="17.399999999999999" customHeight="1" x14ac:dyDescent="0.3">
      <c r="B165" s="161" t="s">
        <v>178</v>
      </c>
      <c r="C165" s="162"/>
      <c r="D165" s="163"/>
      <c r="E165" s="44" t="s">
        <v>177</v>
      </c>
      <c r="F165" s="154">
        <v>1200</v>
      </c>
      <c r="G165" s="47">
        <v>0</v>
      </c>
      <c r="H165" s="47">
        <v>935.42</v>
      </c>
      <c r="I165" s="47">
        <f>H165/F165*100</f>
        <v>77.951666666666668</v>
      </c>
      <c r="J165" s="156"/>
    </row>
    <row r="166" spans="2:10" ht="17.399999999999999" customHeight="1" x14ac:dyDescent="0.3">
      <c r="B166" s="161" t="s">
        <v>179</v>
      </c>
      <c r="C166" s="162"/>
      <c r="D166" s="163"/>
      <c r="E166" s="44" t="s">
        <v>180</v>
      </c>
      <c r="F166" s="154">
        <v>1200</v>
      </c>
      <c r="G166" s="47">
        <v>0</v>
      </c>
      <c r="H166" s="47">
        <v>935.42</v>
      </c>
      <c r="I166" s="47">
        <f>H166/F166*100</f>
        <v>77.951666666666668</v>
      </c>
      <c r="J166" s="156"/>
    </row>
    <row r="167" spans="2:10" ht="12.6" customHeight="1" x14ac:dyDescent="0.3">
      <c r="B167" s="164"/>
      <c r="C167" s="165">
        <v>32</v>
      </c>
      <c r="D167" s="166"/>
      <c r="E167" s="45" t="s">
        <v>107</v>
      </c>
      <c r="F167" s="154">
        <v>1200</v>
      </c>
      <c r="G167" s="47">
        <v>0</v>
      </c>
      <c r="H167" s="47">
        <v>935.42</v>
      </c>
      <c r="I167" s="47">
        <f>H167/F167*100</f>
        <v>77.951666666666668</v>
      </c>
      <c r="J167" s="156"/>
    </row>
    <row r="168" spans="2:10" ht="18" customHeight="1" x14ac:dyDescent="0.3">
      <c r="B168" s="167"/>
      <c r="C168" s="168"/>
      <c r="D168" s="169">
        <v>3222</v>
      </c>
      <c r="E168" s="45" t="s">
        <v>70</v>
      </c>
      <c r="F168" s="155">
        <v>0</v>
      </c>
      <c r="G168" s="49">
        <v>0</v>
      </c>
      <c r="H168" s="49">
        <v>935.42</v>
      </c>
      <c r="I168" s="49">
        <v>0</v>
      </c>
      <c r="J168" s="156"/>
    </row>
    <row r="169" spans="2:10" ht="16.95" customHeight="1" x14ac:dyDescent="0.3">
      <c r="B169" s="172" t="s">
        <v>17</v>
      </c>
      <c r="C169" s="170"/>
      <c r="D169" s="171"/>
      <c r="E169" s="44"/>
      <c r="F169" s="154"/>
      <c r="G169" s="47"/>
      <c r="H169" s="47"/>
      <c r="I169" s="47"/>
      <c r="J169" s="156"/>
    </row>
    <row r="170" spans="2:10" ht="17.399999999999999" customHeight="1" x14ac:dyDescent="0.3">
      <c r="B170" s="161" t="s">
        <v>181</v>
      </c>
      <c r="C170" s="162"/>
      <c r="D170" s="163"/>
      <c r="E170" s="44" t="s">
        <v>182</v>
      </c>
      <c r="F170" s="154">
        <f>F171+F177+F182+F187+F192+F197+F202</f>
        <v>26553.13</v>
      </c>
      <c r="G170" s="47">
        <v>0</v>
      </c>
      <c r="H170" s="47">
        <f>H171+H177+H182+H187+H192+H197+H202</f>
        <v>20661.41</v>
      </c>
      <c r="I170" s="47">
        <f>H170/F170*100</f>
        <v>77.81158002841849</v>
      </c>
      <c r="J170" s="156"/>
    </row>
    <row r="171" spans="2:10" ht="17.399999999999999" customHeight="1" x14ac:dyDescent="0.3">
      <c r="B171" s="161" t="s">
        <v>184</v>
      </c>
      <c r="C171" s="162"/>
      <c r="D171" s="163"/>
      <c r="E171" s="44" t="s">
        <v>183</v>
      </c>
      <c r="F171" s="154">
        <v>2080</v>
      </c>
      <c r="G171" s="47">
        <v>0</v>
      </c>
      <c r="H171" s="47">
        <f>H172</f>
        <v>1167.98</v>
      </c>
      <c r="I171" s="47">
        <f>H171/F171*100</f>
        <v>56.152884615384615</v>
      </c>
      <c r="J171" s="156"/>
    </row>
    <row r="172" spans="2:10" ht="17.399999999999999" customHeight="1" x14ac:dyDescent="0.3">
      <c r="B172" s="161" t="s">
        <v>161</v>
      </c>
      <c r="C172" s="162"/>
      <c r="D172" s="163"/>
      <c r="E172" s="44" t="s">
        <v>157</v>
      </c>
      <c r="F172" s="154">
        <v>2080</v>
      </c>
      <c r="G172" s="47">
        <v>0</v>
      </c>
      <c r="H172" s="47">
        <f>H173</f>
        <v>1167.98</v>
      </c>
      <c r="I172" s="47">
        <f>H172/F172*100</f>
        <v>56.152884615384615</v>
      </c>
      <c r="J172" s="156"/>
    </row>
    <row r="173" spans="2:10" ht="17.399999999999999" customHeight="1" x14ac:dyDescent="0.3">
      <c r="B173" s="164"/>
      <c r="C173" s="165">
        <v>31</v>
      </c>
      <c r="D173" s="166"/>
      <c r="E173" s="44" t="s">
        <v>149</v>
      </c>
      <c r="F173" s="154">
        <v>2080</v>
      </c>
      <c r="G173" s="47">
        <v>0</v>
      </c>
      <c r="H173" s="47">
        <f>H174+H175</f>
        <v>1167.98</v>
      </c>
      <c r="I173" s="47">
        <f>H173/F173*100</f>
        <v>56.152884615384615</v>
      </c>
      <c r="J173" s="156"/>
    </row>
    <row r="174" spans="2:10" ht="17.399999999999999" customHeight="1" x14ac:dyDescent="0.3">
      <c r="B174" s="164"/>
      <c r="C174" s="168"/>
      <c r="D174" s="169">
        <v>3111</v>
      </c>
      <c r="E174" s="45" t="s">
        <v>106</v>
      </c>
      <c r="F174" s="155">
        <v>0</v>
      </c>
      <c r="G174" s="49">
        <v>0</v>
      </c>
      <c r="H174" s="49">
        <v>1002.54</v>
      </c>
      <c r="I174" s="49">
        <v>0</v>
      </c>
      <c r="J174" s="156"/>
    </row>
    <row r="175" spans="2:10" ht="17.399999999999999" customHeight="1" x14ac:dyDescent="0.3">
      <c r="B175" s="164"/>
      <c r="C175" s="168"/>
      <c r="D175" s="169">
        <v>3132</v>
      </c>
      <c r="E175" s="45" t="s">
        <v>150</v>
      </c>
      <c r="F175" s="155">
        <v>0</v>
      </c>
      <c r="G175" s="49">
        <v>0</v>
      </c>
      <c r="H175" s="49">
        <v>165.44</v>
      </c>
      <c r="I175" s="49">
        <v>0</v>
      </c>
      <c r="J175" s="156"/>
    </row>
    <row r="176" spans="2:10" ht="18.600000000000001" customHeight="1" x14ac:dyDescent="0.3">
      <c r="B176" s="167" t="s">
        <v>17</v>
      </c>
      <c r="C176" s="165"/>
      <c r="D176" s="166"/>
      <c r="E176" s="44"/>
      <c r="F176" s="154"/>
      <c r="G176" s="47"/>
      <c r="H176" s="47"/>
      <c r="I176" s="47"/>
      <c r="J176" s="156"/>
    </row>
    <row r="177" spans="2:10" ht="17.399999999999999" customHeight="1" x14ac:dyDescent="0.3">
      <c r="B177" s="161" t="s">
        <v>244</v>
      </c>
      <c r="C177" s="162"/>
      <c r="D177" s="163"/>
      <c r="E177" s="44" t="s">
        <v>185</v>
      </c>
      <c r="F177" s="154">
        <v>43</v>
      </c>
      <c r="G177" s="47">
        <v>0</v>
      </c>
      <c r="H177" s="47">
        <v>0</v>
      </c>
      <c r="I177" s="47">
        <f>H177/F177*100</f>
        <v>0</v>
      </c>
      <c r="J177" s="156"/>
    </row>
    <row r="178" spans="2:10" ht="17.399999999999999" customHeight="1" x14ac:dyDescent="0.3">
      <c r="B178" s="161" t="s">
        <v>179</v>
      </c>
      <c r="C178" s="162"/>
      <c r="D178" s="163"/>
      <c r="E178" s="44" t="s">
        <v>180</v>
      </c>
      <c r="F178" s="154">
        <v>43</v>
      </c>
      <c r="G178" s="47">
        <v>0</v>
      </c>
      <c r="H178" s="47">
        <v>0</v>
      </c>
      <c r="I178" s="47">
        <f>H178/F178*100</f>
        <v>0</v>
      </c>
      <c r="J178" s="156"/>
    </row>
    <row r="179" spans="2:10" ht="17.399999999999999" customHeight="1" x14ac:dyDescent="0.3">
      <c r="B179" s="164"/>
      <c r="C179" s="165">
        <v>32</v>
      </c>
      <c r="D179" s="166"/>
      <c r="E179" s="44" t="s">
        <v>107</v>
      </c>
      <c r="F179" s="154">
        <v>43</v>
      </c>
      <c r="G179" s="47">
        <v>0</v>
      </c>
      <c r="H179" s="47">
        <v>0</v>
      </c>
      <c r="I179" s="47">
        <f>H179/F179*100</f>
        <v>0</v>
      </c>
      <c r="J179" s="156"/>
    </row>
    <row r="180" spans="2:10" ht="17.399999999999999" customHeight="1" x14ac:dyDescent="0.3">
      <c r="B180" s="164"/>
      <c r="C180" s="168"/>
      <c r="D180" s="169">
        <v>3222</v>
      </c>
      <c r="E180" s="45" t="s">
        <v>214</v>
      </c>
      <c r="F180" s="155">
        <v>0</v>
      </c>
      <c r="G180" s="49">
        <v>0</v>
      </c>
      <c r="H180" s="49">
        <v>0</v>
      </c>
      <c r="I180" s="49">
        <v>0</v>
      </c>
      <c r="J180" s="156"/>
    </row>
    <row r="181" spans="2:10" ht="18.600000000000001" customHeight="1" x14ac:dyDescent="0.3">
      <c r="B181" s="167" t="s">
        <v>17</v>
      </c>
      <c r="C181" s="165"/>
      <c r="D181" s="166"/>
      <c r="E181" s="44"/>
      <c r="F181" s="154"/>
      <c r="G181" s="47"/>
      <c r="H181" s="47"/>
      <c r="I181" s="47"/>
      <c r="J181" s="156"/>
    </row>
    <row r="182" spans="2:10" ht="17.399999999999999" customHeight="1" x14ac:dyDescent="0.3">
      <c r="B182" s="161" t="s">
        <v>186</v>
      </c>
      <c r="C182" s="162"/>
      <c r="D182" s="163"/>
      <c r="E182" s="44" t="s">
        <v>187</v>
      </c>
      <c r="F182" s="154">
        <v>23100</v>
      </c>
      <c r="G182" s="47">
        <v>0</v>
      </c>
      <c r="H182" s="47">
        <v>13984.39</v>
      </c>
      <c r="I182" s="47">
        <f>H182/F182*100</f>
        <v>60.538484848484842</v>
      </c>
      <c r="J182" s="156"/>
    </row>
    <row r="183" spans="2:10" ht="17.399999999999999" customHeight="1" x14ac:dyDescent="0.3">
      <c r="B183" s="161" t="s">
        <v>154</v>
      </c>
      <c r="C183" s="162"/>
      <c r="D183" s="163"/>
      <c r="E183" s="44" t="s">
        <v>188</v>
      </c>
      <c r="F183" s="154">
        <v>23100</v>
      </c>
      <c r="G183" s="47">
        <v>0</v>
      </c>
      <c r="H183" s="47">
        <v>13984.39</v>
      </c>
      <c r="I183" s="47">
        <f>H183/F183*100</f>
        <v>60.538484848484842</v>
      </c>
      <c r="J183" s="156"/>
    </row>
    <row r="184" spans="2:10" ht="17.399999999999999" customHeight="1" x14ac:dyDescent="0.3">
      <c r="B184" s="164"/>
      <c r="C184" s="165">
        <v>32</v>
      </c>
      <c r="D184" s="166"/>
      <c r="E184" s="44" t="s">
        <v>107</v>
      </c>
      <c r="F184" s="154">
        <v>23100</v>
      </c>
      <c r="G184" s="47">
        <v>0</v>
      </c>
      <c r="H184" s="47">
        <v>13984.39</v>
      </c>
      <c r="I184" s="47">
        <f>H184/F184*100</f>
        <v>60.538484848484842</v>
      </c>
      <c r="J184" s="156"/>
    </row>
    <row r="185" spans="2:10" ht="17.399999999999999" customHeight="1" x14ac:dyDescent="0.3">
      <c r="B185" s="164"/>
      <c r="C185" s="168"/>
      <c r="D185" s="169">
        <v>3222</v>
      </c>
      <c r="E185" s="45" t="s">
        <v>70</v>
      </c>
      <c r="F185" s="155">
        <v>0</v>
      </c>
      <c r="G185" s="49">
        <v>0</v>
      </c>
      <c r="H185" s="49">
        <v>13984.39</v>
      </c>
      <c r="I185" s="49">
        <v>0</v>
      </c>
      <c r="J185" s="156"/>
    </row>
    <row r="186" spans="2:10" ht="16.2" customHeight="1" x14ac:dyDescent="0.3">
      <c r="B186" s="167" t="s">
        <v>17</v>
      </c>
      <c r="C186" s="165"/>
      <c r="D186" s="166"/>
      <c r="E186" s="44"/>
      <c r="F186" s="154"/>
      <c r="G186" s="47"/>
      <c r="H186" s="47"/>
      <c r="I186" s="47"/>
      <c r="J186" s="156"/>
    </row>
    <row r="187" spans="2:10" ht="34.950000000000003" customHeight="1" x14ac:dyDescent="0.3">
      <c r="B187" s="161" t="s">
        <v>243</v>
      </c>
      <c r="C187" s="162"/>
      <c r="D187" s="163"/>
      <c r="E187" s="44" t="s">
        <v>189</v>
      </c>
      <c r="F187" s="154">
        <v>262.64999999999998</v>
      </c>
      <c r="G187" s="47">
        <v>0</v>
      </c>
      <c r="H187" s="47">
        <f>H188</f>
        <v>202.5</v>
      </c>
      <c r="I187" s="47">
        <f>H187/F187*100</f>
        <v>77.098800685322672</v>
      </c>
      <c r="J187" s="156"/>
    </row>
    <row r="188" spans="2:10" ht="30.6" customHeight="1" x14ac:dyDescent="0.3">
      <c r="B188" s="161" t="s">
        <v>190</v>
      </c>
      <c r="C188" s="162"/>
      <c r="D188" s="163"/>
      <c r="E188" s="44" t="s">
        <v>191</v>
      </c>
      <c r="F188" s="154">
        <v>262.64999999999998</v>
      </c>
      <c r="G188" s="47">
        <v>0</v>
      </c>
      <c r="H188" s="47">
        <v>202.5</v>
      </c>
      <c r="I188" s="47">
        <f>H188/F188*100</f>
        <v>77.098800685322672</v>
      </c>
      <c r="J188" s="156"/>
    </row>
    <row r="189" spans="2:10" ht="17.399999999999999" customHeight="1" x14ac:dyDescent="0.3">
      <c r="B189" s="164"/>
      <c r="C189" s="165">
        <v>38</v>
      </c>
      <c r="D189" s="166"/>
      <c r="E189" s="44" t="s">
        <v>59</v>
      </c>
      <c r="F189" s="154">
        <v>262.64999999999998</v>
      </c>
      <c r="G189" s="47">
        <v>0</v>
      </c>
      <c r="H189" s="47">
        <v>205.5</v>
      </c>
      <c r="I189" s="47">
        <f>H189/F189*100</f>
        <v>78.241005139920048</v>
      </c>
      <c r="J189" s="156"/>
    </row>
    <row r="190" spans="2:10" ht="17.399999999999999" customHeight="1" x14ac:dyDescent="0.3">
      <c r="B190" s="167"/>
      <c r="C190" s="168"/>
      <c r="D190" s="169">
        <v>3812</v>
      </c>
      <c r="E190" s="45" t="s">
        <v>221</v>
      </c>
      <c r="F190" s="155">
        <v>0</v>
      </c>
      <c r="G190" s="49">
        <v>0</v>
      </c>
      <c r="H190" s="49">
        <v>0</v>
      </c>
      <c r="I190" s="49">
        <v>0</v>
      </c>
      <c r="J190" s="156"/>
    </row>
    <row r="191" spans="2:10" ht="17.399999999999999" customHeight="1" x14ac:dyDescent="0.3">
      <c r="B191" s="167" t="s">
        <v>17</v>
      </c>
      <c r="C191" s="165"/>
      <c r="D191" s="166"/>
      <c r="E191" s="44"/>
      <c r="F191" s="154"/>
      <c r="G191" s="47"/>
      <c r="H191" s="47"/>
      <c r="I191" s="47"/>
      <c r="J191" s="156"/>
    </row>
    <row r="192" spans="2:10" ht="34.799999999999997" customHeight="1" x14ac:dyDescent="0.3">
      <c r="B192" s="161" t="s">
        <v>280</v>
      </c>
      <c r="C192" s="162"/>
      <c r="D192" s="163"/>
      <c r="E192" s="44" t="s">
        <v>281</v>
      </c>
      <c r="F192" s="154">
        <v>1067.48</v>
      </c>
      <c r="G192" s="47">
        <v>0</v>
      </c>
      <c r="H192" s="47">
        <v>437.5</v>
      </c>
      <c r="I192" s="47">
        <f>H192/F192*100</f>
        <v>40.984374414508935</v>
      </c>
      <c r="J192" s="156"/>
    </row>
    <row r="193" spans="2:10" ht="17.399999999999999" customHeight="1" x14ac:dyDescent="0.3">
      <c r="B193" s="161" t="s">
        <v>161</v>
      </c>
      <c r="C193" s="162"/>
      <c r="D193" s="163"/>
      <c r="E193" s="44" t="s">
        <v>248</v>
      </c>
      <c r="F193" s="154">
        <v>1067.48</v>
      </c>
      <c r="G193" s="47">
        <v>0</v>
      </c>
      <c r="H193" s="47">
        <v>437.5</v>
      </c>
      <c r="I193" s="47">
        <f>H193/F193*100</f>
        <v>40.984374414508935</v>
      </c>
      <c r="J193" s="156"/>
    </row>
    <row r="194" spans="2:10" ht="17.399999999999999" customHeight="1" x14ac:dyDescent="0.3">
      <c r="B194" s="167"/>
      <c r="C194" s="165">
        <v>32</v>
      </c>
      <c r="D194" s="169"/>
      <c r="E194" s="44" t="s">
        <v>107</v>
      </c>
      <c r="F194" s="154">
        <v>1067.48</v>
      </c>
      <c r="G194" s="47">
        <v>0</v>
      </c>
      <c r="H194" s="47">
        <v>437.5</v>
      </c>
      <c r="I194" s="47">
        <f>H194/F194*100</f>
        <v>40.984374414508935</v>
      </c>
      <c r="J194" s="156"/>
    </row>
    <row r="195" spans="2:10" ht="17.399999999999999" customHeight="1" x14ac:dyDescent="0.3">
      <c r="B195" s="167"/>
      <c r="C195" s="165"/>
      <c r="D195" s="169">
        <v>3221</v>
      </c>
      <c r="E195" s="45" t="s">
        <v>69</v>
      </c>
      <c r="F195" s="155">
        <v>0</v>
      </c>
      <c r="G195" s="49">
        <v>0</v>
      </c>
      <c r="H195" s="49">
        <v>437.5</v>
      </c>
      <c r="I195" s="49">
        <v>0</v>
      </c>
      <c r="J195" s="156"/>
    </row>
    <row r="196" spans="2:10" ht="17.399999999999999" customHeight="1" x14ac:dyDescent="0.3">
      <c r="B196" s="167"/>
      <c r="C196" s="165"/>
      <c r="D196" s="166"/>
      <c r="E196" s="44"/>
      <c r="F196" s="154"/>
      <c r="G196" s="47"/>
      <c r="H196" s="47"/>
      <c r="I196" s="47"/>
      <c r="J196" s="156"/>
    </row>
    <row r="197" spans="2:10" ht="17.399999999999999" customHeight="1" x14ac:dyDescent="0.3">
      <c r="B197" s="161" t="s">
        <v>278</v>
      </c>
      <c r="C197" s="162"/>
      <c r="D197" s="163"/>
      <c r="E197" s="44" t="s">
        <v>279</v>
      </c>
      <c r="F197" s="154">
        <v>0</v>
      </c>
      <c r="G197" s="47">
        <v>0</v>
      </c>
      <c r="H197" s="47">
        <v>3666.56</v>
      </c>
      <c r="I197" s="47">
        <v>0</v>
      </c>
      <c r="J197" s="156"/>
    </row>
    <row r="198" spans="2:10" ht="17.399999999999999" customHeight="1" x14ac:dyDescent="0.3">
      <c r="B198" s="161" t="s">
        <v>145</v>
      </c>
      <c r="C198" s="162"/>
      <c r="D198" s="163"/>
      <c r="E198" s="44" t="s">
        <v>146</v>
      </c>
      <c r="F198" s="154">
        <v>0</v>
      </c>
      <c r="G198" s="47">
        <v>0</v>
      </c>
      <c r="H198" s="47">
        <v>3666.56</v>
      </c>
      <c r="I198" s="47">
        <v>0</v>
      </c>
      <c r="J198" s="156"/>
    </row>
    <row r="199" spans="2:10" ht="17.399999999999999" customHeight="1" x14ac:dyDescent="0.3">
      <c r="B199" s="167"/>
      <c r="C199" s="165">
        <v>32</v>
      </c>
      <c r="D199" s="169"/>
      <c r="E199" s="44" t="s">
        <v>107</v>
      </c>
      <c r="F199" s="154">
        <v>0</v>
      </c>
      <c r="G199" s="47">
        <v>0</v>
      </c>
      <c r="H199" s="47">
        <v>3666.56</v>
      </c>
      <c r="I199" s="47">
        <v>0</v>
      </c>
      <c r="J199" s="156"/>
    </row>
    <row r="200" spans="2:10" ht="17.399999999999999" customHeight="1" x14ac:dyDescent="0.3">
      <c r="B200" s="167"/>
      <c r="C200" s="168"/>
      <c r="D200" s="169">
        <v>3221</v>
      </c>
      <c r="E200" s="45" t="s">
        <v>69</v>
      </c>
      <c r="F200" s="154">
        <v>0</v>
      </c>
      <c r="G200" s="47">
        <v>0</v>
      </c>
      <c r="H200" s="47">
        <v>3666.56</v>
      </c>
      <c r="I200" s="47">
        <v>0</v>
      </c>
      <c r="J200" s="156"/>
    </row>
    <row r="201" spans="2:10" ht="17.399999999999999" customHeight="1" x14ac:dyDescent="0.3">
      <c r="B201" s="167"/>
      <c r="C201" s="165"/>
      <c r="D201" s="166"/>
      <c r="E201" s="44"/>
      <c r="F201" s="154"/>
      <c r="G201" s="47"/>
      <c r="H201" s="47"/>
      <c r="I201" s="47"/>
      <c r="J201" s="156"/>
    </row>
    <row r="202" spans="2:10" ht="17.399999999999999" customHeight="1" x14ac:dyDescent="0.3">
      <c r="B202" s="161" t="s">
        <v>276</v>
      </c>
      <c r="C202" s="162"/>
      <c r="D202" s="163"/>
      <c r="E202" s="44" t="s">
        <v>277</v>
      </c>
      <c r="F202" s="154">
        <v>0</v>
      </c>
      <c r="G202" s="47">
        <v>0</v>
      </c>
      <c r="H202" s="47">
        <v>1202.48</v>
      </c>
      <c r="I202" s="47">
        <v>0</v>
      </c>
      <c r="J202" s="156"/>
    </row>
    <row r="203" spans="2:10" ht="17.399999999999999" customHeight="1" x14ac:dyDescent="0.3">
      <c r="B203" s="161" t="s">
        <v>145</v>
      </c>
      <c r="C203" s="162"/>
      <c r="D203" s="163"/>
      <c r="E203" s="44" t="s">
        <v>146</v>
      </c>
      <c r="F203" s="154">
        <v>0</v>
      </c>
      <c r="G203" s="47">
        <v>0</v>
      </c>
      <c r="H203" s="47">
        <v>1202.48</v>
      </c>
      <c r="I203" s="47">
        <v>0</v>
      </c>
      <c r="J203" s="156"/>
    </row>
    <row r="204" spans="2:10" ht="17.399999999999999" customHeight="1" x14ac:dyDescent="0.3">
      <c r="B204" s="167"/>
      <c r="C204" s="165">
        <v>32</v>
      </c>
      <c r="D204" s="169"/>
      <c r="E204" s="44" t="s">
        <v>107</v>
      </c>
      <c r="F204" s="154">
        <v>0</v>
      </c>
      <c r="G204" s="47">
        <v>0</v>
      </c>
      <c r="H204" s="47">
        <v>1202</v>
      </c>
      <c r="I204" s="47">
        <v>0</v>
      </c>
      <c r="J204" s="156"/>
    </row>
    <row r="205" spans="2:10" ht="17.399999999999999" customHeight="1" x14ac:dyDescent="0.3">
      <c r="B205" s="167"/>
      <c r="C205" s="168"/>
      <c r="D205" s="169">
        <v>3221</v>
      </c>
      <c r="E205" s="45" t="s">
        <v>69</v>
      </c>
      <c r="F205" s="155">
        <v>0</v>
      </c>
      <c r="G205" s="49">
        <v>0</v>
      </c>
      <c r="H205" s="49">
        <v>1202.48</v>
      </c>
      <c r="I205" s="49">
        <v>0</v>
      </c>
      <c r="J205" s="156"/>
    </row>
    <row r="206" spans="2:10" ht="17.399999999999999" customHeight="1" x14ac:dyDescent="0.3">
      <c r="B206" s="167"/>
      <c r="C206" s="165"/>
      <c r="D206" s="166"/>
      <c r="E206" s="44"/>
      <c r="F206" s="154"/>
      <c r="G206" s="47"/>
      <c r="H206" s="47"/>
      <c r="I206" s="47"/>
      <c r="J206" s="156"/>
    </row>
    <row r="207" spans="2:10" ht="17.399999999999999" customHeight="1" x14ac:dyDescent="0.3">
      <c r="B207" s="161" t="s">
        <v>192</v>
      </c>
      <c r="C207" s="162"/>
      <c r="D207" s="163"/>
      <c r="E207" s="44" t="s">
        <v>193</v>
      </c>
      <c r="F207" s="154">
        <v>0</v>
      </c>
      <c r="G207" s="47">
        <v>0</v>
      </c>
      <c r="H207" s="47">
        <v>0</v>
      </c>
      <c r="I207" s="47">
        <v>0</v>
      </c>
      <c r="J207" s="156"/>
    </row>
    <row r="208" spans="2:10" ht="27" customHeight="1" x14ac:dyDescent="0.3">
      <c r="B208" s="161" t="s">
        <v>220</v>
      </c>
      <c r="C208" s="162"/>
      <c r="D208" s="163"/>
      <c r="E208" s="44" t="s">
        <v>194</v>
      </c>
      <c r="F208" s="154">
        <v>0</v>
      </c>
      <c r="G208" s="47">
        <v>0</v>
      </c>
      <c r="H208" s="47">
        <v>0</v>
      </c>
      <c r="I208" s="47">
        <v>0</v>
      </c>
      <c r="J208" s="156"/>
    </row>
    <row r="209" spans="2:10" ht="17.399999999999999" customHeight="1" x14ac:dyDescent="0.3">
      <c r="B209" s="161" t="s">
        <v>195</v>
      </c>
      <c r="C209" s="162"/>
      <c r="D209" s="163"/>
      <c r="E209" s="44" t="s">
        <v>139</v>
      </c>
      <c r="F209" s="154">
        <v>0</v>
      </c>
      <c r="G209" s="47">
        <v>0</v>
      </c>
      <c r="H209" s="47">
        <v>0</v>
      </c>
      <c r="I209" s="47">
        <v>0</v>
      </c>
      <c r="J209" s="156"/>
    </row>
    <row r="210" spans="2:10" ht="17.399999999999999" customHeight="1" x14ac:dyDescent="0.3">
      <c r="B210" s="164"/>
      <c r="C210" s="165">
        <v>32</v>
      </c>
      <c r="D210" s="166"/>
      <c r="E210" s="44" t="s">
        <v>107</v>
      </c>
      <c r="F210" s="154">
        <v>0</v>
      </c>
      <c r="G210" s="47">
        <v>0</v>
      </c>
      <c r="H210" s="47">
        <v>0</v>
      </c>
      <c r="I210" s="47">
        <v>0</v>
      </c>
      <c r="J210" s="156"/>
    </row>
    <row r="211" spans="2:10" ht="17.399999999999999" customHeight="1" x14ac:dyDescent="0.3">
      <c r="B211" s="164"/>
      <c r="C211" s="168"/>
      <c r="D211" s="169">
        <v>3234</v>
      </c>
      <c r="E211" s="45" t="s">
        <v>79</v>
      </c>
      <c r="F211" s="155">
        <v>0</v>
      </c>
      <c r="G211" s="49">
        <v>0</v>
      </c>
      <c r="H211" s="49">
        <v>0</v>
      </c>
      <c r="I211" s="49">
        <v>0</v>
      </c>
      <c r="J211" s="156"/>
    </row>
    <row r="212" spans="2:10" ht="18.600000000000001" customHeight="1" x14ac:dyDescent="0.3">
      <c r="B212" s="167" t="s">
        <v>17</v>
      </c>
      <c r="C212" s="165"/>
      <c r="D212" s="166"/>
      <c r="E212" s="44"/>
      <c r="F212" s="154"/>
      <c r="G212" s="47"/>
      <c r="H212" s="47"/>
      <c r="I212" s="47"/>
      <c r="J212" s="156"/>
    </row>
    <row r="213" spans="2:10" ht="17.399999999999999" customHeight="1" x14ac:dyDescent="0.3">
      <c r="B213" s="161" t="s">
        <v>197</v>
      </c>
      <c r="C213" s="162"/>
      <c r="D213" s="163"/>
      <c r="E213" s="44" t="s">
        <v>196</v>
      </c>
      <c r="F213" s="154">
        <f>F214</f>
        <v>21000</v>
      </c>
      <c r="G213" s="47">
        <v>0</v>
      </c>
      <c r="H213" s="47">
        <v>106.25</v>
      </c>
      <c r="I213" s="47">
        <f>H213/F213*100</f>
        <v>0.50595238095238093</v>
      </c>
      <c r="J213" s="156"/>
    </row>
    <row r="214" spans="2:10" ht="17.399999999999999" customHeight="1" x14ac:dyDescent="0.3">
      <c r="B214" s="161" t="s">
        <v>198</v>
      </c>
      <c r="C214" s="162"/>
      <c r="D214" s="163"/>
      <c r="E214" s="44" t="s">
        <v>199</v>
      </c>
      <c r="F214" s="154">
        <f>F218</f>
        <v>21000</v>
      </c>
      <c r="G214" s="47">
        <v>0</v>
      </c>
      <c r="H214" s="47">
        <f>H215</f>
        <v>106.25</v>
      </c>
      <c r="I214" s="47">
        <f>H214/F214*100</f>
        <v>0.50595238095238093</v>
      </c>
      <c r="J214" s="156"/>
    </row>
    <row r="215" spans="2:10" ht="17.399999999999999" customHeight="1" x14ac:dyDescent="0.3">
      <c r="B215" s="161" t="s">
        <v>204</v>
      </c>
      <c r="C215" s="162"/>
      <c r="D215" s="163"/>
      <c r="E215" s="44" t="s">
        <v>139</v>
      </c>
      <c r="F215" s="154">
        <v>21000</v>
      </c>
      <c r="G215" s="47">
        <v>0</v>
      </c>
      <c r="H215" s="47">
        <f>H218</f>
        <v>106.25</v>
      </c>
      <c r="I215" s="47">
        <f>H215/F215*100</f>
        <v>0.50595238095238093</v>
      </c>
      <c r="J215" s="156"/>
    </row>
    <row r="216" spans="2:10" ht="17.399999999999999" customHeight="1" x14ac:dyDescent="0.3">
      <c r="B216" s="173"/>
      <c r="C216" s="174">
        <v>32</v>
      </c>
      <c r="D216" s="175"/>
      <c r="E216" s="44" t="s">
        <v>107</v>
      </c>
      <c r="F216" s="154">
        <v>0</v>
      </c>
      <c r="G216" s="47">
        <v>0</v>
      </c>
      <c r="H216" s="47">
        <v>0</v>
      </c>
      <c r="I216" s="47">
        <v>0</v>
      </c>
      <c r="J216" s="156"/>
    </row>
    <row r="217" spans="2:10" ht="17.399999999999999" customHeight="1" x14ac:dyDescent="0.3">
      <c r="B217" s="176"/>
      <c r="C217" s="177"/>
      <c r="D217" s="169">
        <v>3237</v>
      </c>
      <c r="E217" s="45" t="s">
        <v>219</v>
      </c>
      <c r="F217" s="155">
        <v>0</v>
      </c>
      <c r="G217" s="49">
        <v>0</v>
      </c>
      <c r="H217" s="49">
        <v>0</v>
      </c>
      <c r="I217" s="49">
        <v>0</v>
      </c>
      <c r="J217" s="156"/>
    </row>
    <row r="218" spans="2:10" ht="17.399999999999999" customHeight="1" x14ac:dyDescent="0.3">
      <c r="B218" s="173"/>
      <c r="C218" s="174">
        <v>45</v>
      </c>
      <c r="D218" s="166"/>
      <c r="E218" s="44" t="s">
        <v>275</v>
      </c>
      <c r="F218" s="154">
        <v>21000</v>
      </c>
      <c r="G218" s="47">
        <v>0</v>
      </c>
      <c r="H218" s="47">
        <v>106.25</v>
      </c>
      <c r="I218" s="47">
        <f>H218/F218*100</f>
        <v>0.50595238095238093</v>
      </c>
      <c r="J218" s="156"/>
    </row>
    <row r="219" spans="2:10" ht="17.399999999999999" customHeight="1" x14ac:dyDescent="0.3">
      <c r="B219" s="176"/>
      <c r="C219" s="177"/>
      <c r="D219" s="169">
        <v>4511</v>
      </c>
      <c r="E219" s="45" t="s">
        <v>274</v>
      </c>
      <c r="F219" s="155">
        <v>0</v>
      </c>
      <c r="G219" s="49">
        <v>0</v>
      </c>
      <c r="H219" s="49">
        <v>106.25</v>
      </c>
      <c r="I219" s="49">
        <v>0</v>
      </c>
      <c r="J219" s="156"/>
    </row>
    <row r="220" spans="2:10" ht="19.95" customHeight="1" x14ac:dyDescent="0.3">
      <c r="B220" s="167" t="s">
        <v>17</v>
      </c>
      <c r="C220" s="174"/>
      <c r="D220" s="166"/>
      <c r="E220" s="44"/>
      <c r="F220" s="154"/>
      <c r="G220" s="47"/>
      <c r="H220" s="47"/>
      <c r="I220" s="47"/>
      <c r="J220" s="156"/>
    </row>
    <row r="221" spans="2:10" ht="17.399999999999999" customHeight="1" x14ac:dyDescent="0.3">
      <c r="B221" s="161" t="s">
        <v>200</v>
      </c>
      <c r="C221" s="162"/>
      <c r="D221" s="163"/>
      <c r="E221" s="44" t="s">
        <v>201</v>
      </c>
      <c r="F221" s="154">
        <v>220</v>
      </c>
      <c r="G221" s="47">
        <v>0</v>
      </c>
      <c r="H221" s="47">
        <v>0</v>
      </c>
      <c r="I221" s="47">
        <v>0</v>
      </c>
      <c r="J221" s="156"/>
    </row>
    <row r="222" spans="2:10" ht="17.399999999999999" customHeight="1" x14ac:dyDescent="0.3">
      <c r="B222" s="161" t="s">
        <v>202</v>
      </c>
      <c r="C222" s="162"/>
      <c r="D222" s="163"/>
      <c r="E222" s="44" t="s">
        <v>203</v>
      </c>
      <c r="F222" s="154">
        <v>0</v>
      </c>
      <c r="G222" s="47">
        <v>0</v>
      </c>
      <c r="H222" s="47">
        <v>0</v>
      </c>
      <c r="I222" s="47">
        <v>0</v>
      </c>
      <c r="J222" s="156"/>
    </row>
    <row r="223" spans="2:10" ht="17.399999999999999" customHeight="1" x14ac:dyDescent="0.3">
      <c r="B223" s="161" t="s">
        <v>204</v>
      </c>
      <c r="C223" s="162"/>
      <c r="D223" s="163"/>
      <c r="E223" s="44" t="s">
        <v>139</v>
      </c>
      <c r="F223" s="154">
        <v>0</v>
      </c>
      <c r="G223" s="47">
        <v>0</v>
      </c>
      <c r="H223" s="47">
        <v>0</v>
      </c>
      <c r="I223" s="47">
        <v>0</v>
      </c>
      <c r="J223" s="156"/>
    </row>
    <row r="224" spans="2:10" ht="28.95" customHeight="1" x14ac:dyDescent="0.3">
      <c r="B224" s="173"/>
      <c r="C224" s="174">
        <v>42</v>
      </c>
      <c r="D224" s="166"/>
      <c r="E224" s="44" t="s">
        <v>90</v>
      </c>
      <c r="F224" s="154">
        <v>0</v>
      </c>
      <c r="G224" s="47">
        <v>0</v>
      </c>
      <c r="H224" s="47">
        <v>0</v>
      </c>
      <c r="I224" s="47">
        <v>0</v>
      </c>
      <c r="J224" s="156"/>
    </row>
    <row r="225" spans="2:10" ht="17.399999999999999" customHeight="1" x14ac:dyDescent="0.3">
      <c r="B225" s="173"/>
      <c r="C225" s="177"/>
      <c r="D225" s="169">
        <v>4221</v>
      </c>
      <c r="E225" s="45" t="s">
        <v>218</v>
      </c>
      <c r="F225" s="155">
        <v>0</v>
      </c>
      <c r="G225" s="49">
        <v>0</v>
      </c>
      <c r="H225" s="49">
        <v>0</v>
      </c>
      <c r="I225" s="49">
        <v>0</v>
      </c>
      <c r="J225" s="156"/>
    </row>
    <row r="226" spans="2:10" ht="17.399999999999999" customHeight="1" x14ac:dyDescent="0.3">
      <c r="B226" s="173"/>
      <c r="C226" s="177"/>
      <c r="D226" s="169">
        <v>4227</v>
      </c>
      <c r="E226" s="45" t="s">
        <v>99</v>
      </c>
      <c r="F226" s="155">
        <v>0</v>
      </c>
      <c r="G226" s="49">
        <v>0</v>
      </c>
      <c r="H226" s="49">
        <v>0</v>
      </c>
      <c r="I226" s="49">
        <v>0</v>
      </c>
      <c r="J226" s="156"/>
    </row>
    <row r="227" spans="2:10" ht="17.399999999999999" customHeight="1" x14ac:dyDescent="0.3">
      <c r="B227" s="167" t="s">
        <v>17</v>
      </c>
      <c r="C227" s="174"/>
      <c r="D227" s="166"/>
      <c r="E227" s="44"/>
      <c r="F227" s="154"/>
      <c r="G227" s="47" t="s">
        <v>49</v>
      </c>
      <c r="H227" s="47"/>
      <c r="I227" s="47"/>
      <c r="J227" s="156"/>
    </row>
    <row r="228" spans="2:10" ht="17.399999999999999" customHeight="1" x14ac:dyDescent="0.3">
      <c r="B228" s="161" t="s">
        <v>206</v>
      </c>
      <c r="C228" s="162"/>
      <c r="D228" s="163"/>
      <c r="E228" s="44" t="s">
        <v>205</v>
      </c>
      <c r="F228" s="154">
        <v>220</v>
      </c>
      <c r="G228" s="47">
        <v>0</v>
      </c>
      <c r="H228" s="47">
        <v>0</v>
      </c>
      <c r="I228" s="47">
        <v>0</v>
      </c>
      <c r="J228" s="156"/>
    </row>
    <row r="229" spans="2:10" ht="17.399999999999999" customHeight="1" x14ac:dyDescent="0.3">
      <c r="B229" s="161" t="s">
        <v>161</v>
      </c>
      <c r="C229" s="162"/>
      <c r="D229" s="163"/>
      <c r="E229" s="44" t="s">
        <v>157</v>
      </c>
      <c r="F229" s="154">
        <v>220</v>
      </c>
      <c r="G229" s="47">
        <v>0</v>
      </c>
      <c r="H229" s="47">
        <v>0</v>
      </c>
      <c r="I229" s="47">
        <v>0</v>
      </c>
      <c r="J229" s="156"/>
    </row>
    <row r="230" spans="2:10" ht="27" customHeight="1" x14ac:dyDescent="0.3">
      <c r="B230" s="173"/>
      <c r="C230" s="174">
        <v>42</v>
      </c>
      <c r="D230" s="166"/>
      <c r="E230" s="44" t="s">
        <v>90</v>
      </c>
      <c r="F230" s="154">
        <v>220</v>
      </c>
      <c r="G230" s="47">
        <v>0</v>
      </c>
      <c r="H230" s="47">
        <v>0</v>
      </c>
      <c r="I230" s="47">
        <v>0</v>
      </c>
      <c r="J230" s="156"/>
    </row>
    <row r="231" spans="2:10" ht="27" customHeight="1" x14ac:dyDescent="0.3">
      <c r="B231" s="173"/>
      <c r="C231" s="174"/>
      <c r="D231" s="169">
        <v>4227</v>
      </c>
      <c r="E231" s="45" t="s">
        <v>207</v>
      </c>
      <c r="F231" s="155">
        <v>0</v>
      </c>
      <c r="G231" s="49">
        <v>0</v>
      </c>
      <c r="H231" s="49">
        <v>0</v>
      </c>
      <c r="I231" s="49">
        <v>0</v>
      </c>
      <c r="J231" s="156"/>
    </row>
    <row r="232" spans="2:10" ht="17.399999999999999" customHeight="1" x14ac:dyDescent="0.3">
      <c r="B232" s="176"/>
      <c r="C232" s="177"/>
      <c r="D232" s="169">
        <v>4241</v>
      </c>
      <c r="E232" s="45" t="s">
        <v>100</v>
      </c>
      <c r="F232" s="155">
        <v>0</v>
      </c>
      <c r="G232" s="49">
        <v>0</v>
      </c>
      <c r="H232" s="49">
        <v>0</v>
      </c>
      <c r="I232" s="49">
        <v>0</v>
      </c>
      <c r="J232" s="156"/>
    </row>
    <row r="233" spans="2:10" ht="17.399999999999999" customHeight="1" x14ac:dyDescent="0.3">
      <c r="B233" s="161" t="s">
        <v>254</v>
      </c>
      <c r="C233" s="162"/>
      <c r="D233" s="163"/>
      <c r="E233" s="44" t="s">
        <v>174</v>
      </c>
      <c r="F233" s="154">
        <v>0</v>
      </c>
      <c r="G233" s="47">
        <v>0</v>
      </c>
      <c r="H233" s="47">
        <v>0</v>
      </c>
      <c r="I233" s="47">
        <v>0</v>
      </c>
      <c r="J233" s="156"/>
    </row>
    <row r="234" spans="2:10" ht="17.399999999999999" customHeight="1" x14ac:dyDescent="0.3">
      <c r="B234" s="164"/>
      <c r="C234" s="165">
        <v>32</v>
      </c>
      <c r="D234" s="166"/>
      <c r="E234" s="44" t="s">
        <v>107</v>
      </c>
      <c r="F234" s="154">
        <v>0</v>
      </c>
      <c r="G234" s="47">
        <v>0</v>
      </c>
      <c r="H234" s="47">
        <v>0</v>
      </c>
      <c r="I234" s="47">
        <v>0</v>
      </c>
      <c r="J234" s="156"/>
    </row>
    <row r="235" spans="2:10" ht="17.399999999999999" customHeight="1" x14ac:dyDescent="0.3">
      <c r="B235" s="164"/>
      <c r="C235" s="165"/>
      <c r="D235" s="166">
        <v>3225</v>
      </c>
      <c r="E235" s="45" t="s">
        <v>73</v>
      </c>
      <c r="F235" s="154">
        <v>0</v>
      </c>
      <c r="G235" s="47">
        <v>0</v>
      </c>
      <c r="H235" s="47">
        <v>0</v>
      </c>
      <c r="I235" s="47">
        <v>0</v>
      </c>
      <c r="J235" s="156"/>
    </row>
    <row r="236" spans="2:10" ht="27.6" customHeight="1" x14ac:dyDescent="0.3">
      <c r="B236" s="173"/>
      <c r="C236" s="174">
        <v>42</v>
      </c>
      <c r="D236" s="166"/>
      <c r="E236" s="44" t="s">
        <v>90</v>
      </c>
      <c r="F236" s="154">
        <v>0</v>
      </c>
      <c r="G236" s="47">
        <v>0</v>
      </c>
      <c r="H236" s="47">
        <v>0</v>
      </c>
      <c r="I236" s="47">
        <v>0</v>
      </c>
      <c r="J236" s="156"/>
    </row>
    <row r="237" spans="2:10" ht="15" customHeight="1" x14ac:dyDescent="0.3">
      <c r="B237" s="173"/>
      <c r="C237" s="174"/>
      <c r="D237" s="169">
        <v>4221</v>
      </c>
      <c r="E237" s="45" t="s">
        <v>255</v>
      </c>
      <c r="F237" s="155">
        <v>0</v>
      </c>
      <c r="G237" s="49">
        <v>0</v>
      </c>
      <c r="H237" s="49">
        <v>0</v>
      </c>
      <c r="I237" s="49">
        <v>0</v>
      </c>
      <c r="J237" s="156"/>
    </row>
    <row r="238" spans="2:10" ht="22.95" customHeight="1" x14ac:dyDescent="0.3">
      <c r="B238" s="167" t="s">
        <v>17</v>
      </c>
      <c r="C238" s="174"/>
      <c r="D238" s="166"/>
      <c r="E238" s="44"/>
      <c r="F238" s="154"/>
      <c r="G238" s="47" t="s">
        <v>49</v>
      </c>
      <c r="H238" s="47"/>
      <c r="I238" s="47"/>
      <c r="J238" s="156"/>
    </row>
    <row r="239" spans="2:10" ht="17.399999999999999" customHeight="1" x14ac:dyDescent="0.3">
      <c r="B239" s="161" t="s">
        <v>209</v>
      </c>
      <c r="C239" s="162"/>
      <c r="D239" s="163"/>
      <c r="E239" s="44" t="s">
        <v>208</v>
      </c>
      <c r="F239" s="154">
        <v>0</v>
      </c>
      <c r="G239" s="47">
        <v>0</v>
      </c>
      <c r="H239" s="47">
        <v>0</v>
      </c>
      <c r="I239" s="47">
        <v>0</v>
      </c>
      <c r="J239" s="156"/>
    </row>
    <row r="240" spans="2:10" ht="17.399999999999999" customHeight="1" x14ac:dyDescent="0.3">
      <c r="B240" s="161" t="s">
        <v>204</v>
      </c>
      <c r="C240" s="162"/>
      <c r="D240" s="163"/>
      <c r="E240" s="44" t="s">
        <v>139</v>
      </c>
      <c r="F240" s="154">
        <v>0</v>
      </c>
      <c r="G240" s="47">
        <v>0</v>
      </c>
      <c r="H240" s="47">
        <v>0</v>
      </c>
      <c r="I240" s="47">
        <v>0</v>
      </c>
      <c r="J240" s="156"/>
    </row>
    <row r="241" spans="2:10" ht="23.4" customHeight="1" x14ac:dyDescent="0.3">
      <c r="B241" s="173"/>
      <c r="C241" s="174">
        <v>42</v>
      </c>
      <c r="D241" s="166"/>
      <c r="E241" s="44" t="s">
        <v>90</v>
      </c>
      <c r="F241" s="154">
        <v>0</v>
      </c>
      <c r="G241" s="47">
        <v>0</v>
      </c>
      <c r="H241" s="47">
        <v>0</v>
      </c>
      <c r="I241" s="47">
        <v>0</v>
      </c>
      <c r="J241" s="156"/>
    </row>
    <row r="242" spans="2:10" ht="15" customHeight="1" x14ac:dyDescent="0.3">
      <c r="B242" s="173"/>
      <c r="C242" s="174"/>
      <c r="D242" s="169">
        <v>4227</v>
      </c>
      <c r="E242" s="45" t="s">
        <v>207</v>
      </c>
      <c r="F242" s="155">
        <v>0</v>
      </c>
      <c r="G242" s="49">
        <v>0</v>
      </c>
      <c r="H242" s="49">
        <v>0</v>
      </c>
      <c r="I242" s="49">
        <v>0</v>
      </c>
      <c r="J242" s="156"/>
    </row>
    <row r="243" spans="2:10" ht="16.95" customHeight="1" x14ac:dyDescent="0.3">
      <c r="B243" s="167" t="s">
        <v>17</v>
      </c>
      <c r="C243" s="174"/>
      <c r="D243" s="166"/>
      <c r="E243" s="44"/>
      <c r="F243" s="154"/>
      <c r="G243" s="47"/>
      <c r="H243" s="47"/>
      <c r="I243" s="47"/>
      <c r="J243" s="156"/>
    </row>
    <row r="244" spans="2:10" ht="17.399999999999999" customHeight="1" x14ac:dyDescent="0.3">
      <c r="B244" s="161" t="s">
        <v>241</v>
      </c>
      <c r="C244" s="162"/>
      <c r="D244" s="163"/>
      <c r="E244" s="44" t="s">
        <v>212</v>
      </c>
      <c r="F244" s="154">
        <f>F245</f>
        <v>23000</v>
      </c>
      <c r="G244" s="47">
        <v>0</v>
      </c>
      <c r="H244" s="47">
        <f>H245</f>
        <v>7870.83</v>
      </c>
      <c r="I244" s="47">
        <f>H244/F244*100</f>
        <v>34.221000000000004</v>
      </c>
      <c r="J244" s="156"/>
    </row>
    <row r="245" spans="2:10" ht="17.399999999999999" customHeight="1" x14ac:dyDescent="0.3">
      <c r="B245" s="161" t="s">
        <v>242</v>
      </c>
      <c r="C245" s="162"/>
      <c r="D245" s="163"/>
      <c r="E245" s="44" t="s">
        <v>213</v>
      </c>
      <c r="F245" s="154">
        <f>F246+F253</f>
        <v>23000</v>
      </c>
      <c r="G245" s="47">
        <v>0</v>
      </c>
      <c r="H245" s="47">
        <f>H246+H253</f>
        <v>7870.83</v>
      </c>
      <c r="I245" s="47">
        <f>H245/F245*100</f>
        <v>34.221000000000004</v>
      </c>
      <c r="J245" s="156"/>
    </row>
    <row r="246" spans="2:10" ht="17.399999999999999" customHeight="1" x14ac:dyDescent="0.3">
      <c r="B246" s="161" t="s">
        <v>161</v>
      </c>
      <c r="C246" s="162"/>
      <c r="D246" s="163"/>
      <c r="E246" s="44" t="s">
        <v>157</v>
      </c>
      <c r="F246" s="154">
        <v>9200</v>
      </c>
      <c r="G246" s="47">
        <v>0</v>
      </c>
      <c r="H246" s="47">
        <f>H247+H251</f>
        <v>3194.1499999999996</v>
      </c>
      <c r="I246" s="47">
        <f>H246/F246*100</f>
        <v>34.719021739130426</v>
      </c>
      <c r="J246" s="156"/>
    </row>
    <row r="247" spans="2:10" ht="17.399999999999999" customHeight="1" x14ac:dyDescent="0.3">
      <c r="B247" s="173"/>
      <c r="C247" s="174">
        <v>31</v>
      </c>
      <c r="D247" s="166"/>
      <c r="E247" s="44" t="s">
        <v>215</v>
      </c>
      <c r="F247" s="154">
        <v>8600</v>
      </c>
      <c r="G247" s="47">
        <v>0</v>
      </c>
      <c r="H247" s="47">
        <f>H248+H249+H250</f>
        <v>2659.89</v>
      </c>
      <c r="I247" s="47">
        <f>H247/F247*100</f>
        <v>30.928953488372091</v>
      </c>
      <c r="J247" s="156"/>
    </row>
    <row r="248" spans="2:10" ht="17.399999999999999" customHeight="1" x14ac:dyDescent="0.3">
      <c r="B248" s="173"/>
      <c r="C248" s="177"/>
      <c r="D248" s="169">
        <v>3111</v>
      </c>
      <c r="E248" s="45" t="s">
        <v>216</v>
      </c>
      <c r="F248" s="155">
        <v>0</v>
      </c>
      <c r="G248" s="49">
        <v>0</v>
      </c>
      <c r="H248" s="49">
        <v>2112.44</v>
      </c>
      <c r="I248" s="49">
        <v>0</v>
      </c>
      <c r="J248" s="156"/>
    </row>
    <row r="249" spans="2:10" ht="17.399999999999999" customHeight="1" x14ac:dyDescent="0.3">
      <c r="B249" s="173"/>
      <c r="C249" s="177"/>
      <c r="D249" s="169">
        <v>3121</v>
      </c>
      <c r="E249" s="45" t="s">
        <v>60</v>
      </c>
      <c r="F249" s="155">
        <v>0</v>
      </c>
      <c r="G249" s="49">
        <v>0</v>
      </c>
      <c r="H249" s="49">
        <v>150</v>
      </c>
      <c r="I249" s="49">
        <v>0</v>
      </c>
      <c r="J249" s="156"/>
    </row>
    <row r="250" spans="2:10" ht="17.399999999999999" customHeight="1" x14ac:dyDescent="0.3">
      <c r="B250" s="173"/>
      <c r="C250" s="177"/>
      <c r="D250" s="169">
        <v>3132</v>
      </c>
      <c r="E250" s="45" t="s">
        <v>62</v>
      </c>
      <c r="F250" s="155">
        <v>0</v>
      </c>
      <c r="G250" s="49">
        <v>0</v>
      </c>
      <c r="H250" s="49">
        <v>397.45</v>
      </c>
      <c r="I250" s="49">
        <v>0</v>
      </c>
      <c r="J250" s="156"/>
    </row>
    <row r="251" spans="2:10" ht="17.399999999999999" customHeight="1" x14ac:dyDescent="0.3">
      <c r="B251" s="173"/>
      <c r="C251" s="174">
        <v>32</v>
      </c>
      <c r="D251" s="166" t="s">
        <v>49</v>
      </c>
      <c r="E251" s="44" t="s">
        <v>107</v>
      </c>
      <c r="F251" s="154">
        <v>600</v>
      </c>
      <c r="G251" s="47">
        <v>0</v>
      </c>
      <c r="H251" s="47">
        <f>H252</f>
        <v>534.26</v>
      </c>
      <c r="I251" s="47">
        <v>0</v>
      </c>
      <c r="J251" s="156"/>
    </row>
    <row r="252" spans="2:10" ht="17.399999999999999" customHeight="1" x14ac:dyDescent="0.3">
      <c r="B252" s="176"/>
      <c r="C252" s="177"/>
      <c r="D252" s="169">
        <v>3212</v>
      </c>
      <c r="E252" s="45" t="s">
        <v>217</v>
      </c>
      <c r="F252" s="155"/>
      <c r="G252" s="49">
        <v>0</v>
      </c>
      <c r="H252" s="49">
        <v>534.26</v>
      </c>
      <c r="I252" s="49">
        <v>0</v>
      </c>
      <c r="J252" s="156"/>
    </row>
    <row r="253" spans="2:10" ht="17.399999999999999" customHeight="1" x14ac:dyDescent="0.3">
      <c r="B253" s="161" t="s">
        <v>211</v>
      </c>
      <c r="C253" s="162"/>
      <c r="D253" s="163"/>
      <c r="E253" s="44" t="s">
        <v>210</v>
      </c>
      <c r="F253" s="154">
        <f>F254+F258</f>
        <v>13800</v>
      </c>
      <c r="G253" s="47">
        <v>0</v>
      </c>
      <c r="H253" s="47">
        <f>H254+H258</f>
        <v>4676.68</v>
      </c>
      <c r="I253" s="47">
        <f>H253/F253*100</f>
        <v>33.888985507246375</v>
      </c>
      <c r="J253" s="156"/>
    </row>
    <row r="254" spans="2:10" ht="17.399999999999999" customHeight="1" x14ac:dyDescent="0.3">
      <c r="B254" s="173"/>
      <c r="C254" s="174">
        <v>31</v>
      </c>
      <c r="D254" s="166"/>
      <c r="E254" s="44" t="s">
        <v>215</v>
      </c>
      <c r="F254" s="154">
        <v>13200</v>
      </c>
      <c r="G254" s="47">
        <v>0</v>
      </c>
      <c r="H254" s="47">
        <f>H255+H256+H257</f>
        <v>4076.68</v>
      </c>
      <c r="I254" s="47">
        <f>H254/F254*100</f>
        <v>30.883939393939393</v>
      </c>
      <c r="J254" s="156"/>
    </row>
    <row r="255" spans="2:10" ht="17.399999999999999" customHeight="1" x14ac:dyDescent="0.3">
      <c r="B255" s="176"/>
      <c r="C255" s="177"/>
      <c r="D255" s="169">
        <v>3111</v>
      </c>
      <c r="E255" s="45" t="s">
        <v>216</v>
      </c>
      <c r="F255" s="155">
        <v>0</v>
      </c>
      <c r="G255" s="49">
        <v>0</v>
      </c>
      <c r="H255" s="49">
        <v>3326.68</v>
      </c>
      <c r="I255" s="49">
        <v>0</v>
      </c>
      <c r="J255" s="156"/>
    </row>
    <row r="256" spans="2:10" ht="17.399999999999999" customHeight="1" x14ac:dyDescent="0.3">
      <c r="B256" s="176"/>
      <c r="C256" s="177"/>
      <c r="D256" s="169">
        <v>3121</v>
      </c>
      <c r="E256" s="45" t="s">
        <v>60</v>
      </c>
      <c r="F256" s="155">
        <v>0</v>
      </c>
      <c r="G256" s="49">
        <v>0</v>
      </c>
      <c r="H256" s="49">
        <v>250</v>
      </c>
      <c r="I256" s="49">
        <v>0</v>
      </c>
      <c r="J256" s="156"/>
    </row>
    <row r="257" spans="2:10" ht="17.399999999999999" customHeight="1" x14ac:dyDescent="0.3">
      <c r="B257" s="176"/>
      <c r="C257" s="177"/>
      <c r="D257" s="169">
        <v>3132</v>
      </c>
      <c r="E257" s="45" t="s">
        <v>62</v>
      </c>
      <c r="F257" s="155">
        <v>0</v>
      </c>
      <c r="G257" s="49">
        <v>0</v>
      </c>
      <c r="H257" s="49">
        <v>500</v>
      </c>
      <c r="I257" s="49">
        <v>0</v>
      </c>
      <c r="J257" s="156"/>
    </row>
    <row r="258" spans="2:10" ht="17.399999999999999" customHeight="1" x14ac:dyDescent="0.3">
      <c r="B258" s="173"/>
      <c r="C258" s="174">
        <v>32</v>
      </c>
      <c r="D258" s="166"/>
      <c r="E258" s="44" t="s">
        <v>107</v>
      </c>
      <c r="F258" s="154">
        <v>600</v>
      </c>
      <c r="G258" s="47">
        <v>0</v>
      </c>
      <c r="H258" s="47">
        <v>600</v>
      </c>
      <c r="I258" s="47">
        <f>H258/F258*100</f>
        <v>100</v>
      </c>
      <c r="J258" s="156"/>
    </row>
    <row r="259" spans="2:10" ht="17.399999999999999" customHeight="1" x14ac:dyDescent="0.3">
      <c r="B259" s="176"/>
      <c r="C259" s="177"/>
      <c r="D259" s="169">
        <v>3211</v>
      </c>
      <c r="E259" s="45" t="s">
        <v>64</v>
      </c>
      <c r="F259" s="155">
        <v>0</v>
      </c>
      <c r="G259" s="49">
        <v>0</v>
      </c>
      <c r="H259" s="49">
        <v>0</v>
      </c>
      <c r="I259" s="49">
        <v>0</v>
      </c>
      <c r="J259" s="156"/>
    </row>
    <row r="260" spans="2:10" ht="17.399999999999999" customHeight="1" x14ac:dyDescent="0.3">
      <c r="B260" s="176"/>
      <c r="C260" s="177"/>
      <c r="D260" s="169">
        <v>3212</v>
      </c>
      <c r="E260" s="45" t="s">
        <v>217</v>
      </c>
      <c r="F260" s="155">
        <v>0</v>
      </c>
      <c r="G260" s="49">
        <v>0</v>
      </c>
      <c r="H260" s="49">
        <v>600</v>
      </c>
      <c r="I260" s="49">
        <v>0</v>
      </c>
      <c r="J260" s="156"/>
    </row>
    <row r="261" spans="2:10" ht="13.95" customHeight="1" x14ac:dyDescent="0.3">
      <c r="B261" s="173"/>
      <c r="C261" s="174"/>
      <c r="D261" s="166"/>
      <c r="E261" s="44"/>
      <c r="F261" s="154"/>
      <c r="G261" s="47"/>
      <c r="H261" s="47"/>
      <c r="I261" s="47"/>
      <c r="J261" s="156"/>
    </row>
    <row r="262" spans="2:10" x14ac:dyDescent="0.3">
      <c r="B262" s="156"/>
      <c r="C262" s="156"/>
      <c r="D262" s="156"/>
      <c r="E262" s="156"/>
      <c r="F262" s="156"/>
      <c r="G262" s="156"/>
      <c r="H262" s="156"/>
      <c r="I262" s="156"/>
      <c r="J262" s="156"/>
    </row>
    <row r="263" spans="2:10" x14ac:dyDescent="0.3">
      <c r="B263" s="156"/>
      <c r="C263" s="156"/>
      <c r="D263" s="156"/>
      <c r="E263" s="156"/>
      <c r="F263" s="156"/>
      <c r="G263" s="156"/>
      <c r="H263" s="156"/>
      <c r="I263" s="156"/>
      <c r="J263" s="156"/>
    </row>
    <row r="264" spans="2:10" x14ac:dyDescent="0.3">
      <c r="B264" s="156"/>
      <c r="C264" s="156"/>
      <c r="D264" s="156"/>
      <c r="E264" s="156"/>
      <c r="F264" s="156"/>
      <c r="G264" s="156"/>
      <c r="H264" s="156"/>
      <c r="I264" s="156"/>
      <c r="J264" s="156"/>
    </row>
    <row r="265" spans="2:10" x14ac:dyDescent="0.3">
      <c r="B265" s="156"/>
      <c r="C265" s="156"/>
      <c r="D265" s="156"/>
      <c r="E265" s="156"/>
      <c r="F265" s="156"/>
      <c r="G265" s="156"/>
      <c r="H265" s="156"/>
      <c r="I265" s="156"/>
      <c r="J265" s="156"/>
    </row>
    <row r="266" spans="2:10" x14ac:dyDescent="0.3">
      <c r="B266" s="156"/>
      <c r="C266" s="156"/>
      <c r="D266" s="178" t="s">
        <v>49</v>
      </c>
      <c r="E266" s="156"/>
      <c r="F266" s="156"/>
      <c r="G266" s="156"/>
      <c r="H266" s="156"/>
      <c r="I266" s="156"/>
      <c r="J266" s="156"/>
    </row>
    <row r="267" spans="2:10" x14ac:dyDescent="0.3">
      <c r="B267" s="81"/>
      <c r="C267" s="81"/>
      <c r="D267" s="24" t="s">
        <v>49</v>
      </c>
      <c r="E267" s="81"/>
      <c r="G267" s="81"/>
      <c r="H267" s="81"/>
      <c r="I267" s="81"/>
    </row>
    <row r="268" spans="2:10" x14ac:dyDescent="0.3">
      <c r="B268" s="81"/>
      <c r="C268" s="81"/>
      <c r="D268" s="81"/>
      <c r="E268" s="81"/>
      <c r="F268" s="81"/>
      <c r="G268" s="81"/>
      <c r="H268" s="81"/>
      <c r="I268" s="81"/>
    </row>
    <row r="269" spans="2:10" x14ac:dyDescent="0.3">
      <c r="F269" s="81"/>
    </row>
    <row r="270" spans="2:10" x14ac:dyDescent="0.3">
      <c r="F270" s="81"/>
    </row>
  </sheetData>
  <sortState xmlns:xlrd2="http://schemas.microsoft.com/office/spreadsheetml/2017/richdata2" ref="B4:I4">
    <sortCondition ref="B4"/>
  </sortState>
  <mergeCells count="81">
    <mergeCell ref="B112:D112"/>
    <mergeCell ref="B113:D113"/>
    <mergeCell ref="B146:D146"/>
    <mergeCell ref="B147:D147"/>
    <mergeCell ref="B151:D151"/>
    <mergeCell ref="B139:D139"/>
    <mergeCell ref="B116:D116"/>
    <mergeCell ref="B244:D244"/>
    <mergeCell ref="B245:D245"/>
    <mergeCell ref="B246:D246"/>
    <mergeCell ref="B253:D253"/>
    <mergeCell ref="B240:D240"/>
    <mergeCell ref="B223:D223"/>
    <mergeCell ref="B228:D228"/>
    <mergeCell ref="B229:D229"/>
    <mergeCell ref="B233:D233"/>
    <mergeCell ref="B239:D239"/>
    <mergeCell ref="B213:D213"/>
    <mergeCell ref="B214:D214"/>
    <mergeCell ref="B215:D215"/>
    <mergeCell ref="B221:D221"/>
    <mergeCell ref="B222:D222"/>
    <mergeCell ref="B187:D187"/>
    <mergeCell ref="B188:D188"/>
    <mergeCell ref="B207:D207"/>
    <mergeCell ref="B208:D208"/>
    <mergeCell ref="B209:D209"/>
    <mergeCell ref="B192:D192"/>
    <mergeCell ref="B193:D193"/>
    <mergeCell ref="B197:D197"/>
    <mergeCell ref="B198:D198"/>
    <mergeCell ref="B202:D202"/>
    <mergeCell ref="B203:D203"/>
    <mergeCell ref="B177:D177"/>
    <mergeCell ref="B178:D178"/>
    <mergeCell ref="B182:D182"/>
    <mergeCell ref="B183:D183"/>
    <mergeCell ref="B172:D172"/>
    <mergeCell ref="B165:D165"/>
    <mergeCell ref="B166:D166"/>
    <mergeCell ref="B169:D169"/>
    <mergeCell ref="B170:D170"/>
    <mergeCell ref="B171:D171"/>
    <mergeCell ref="B156:D156"/>
    <mergeCell ref="B157:D157"/>
    <mergeCell ref="B120:D120"/>
    <mergeCell ref="B121:D121"/>
    <mergeCell ref="B125:D125"/>
    <mergeCell ref="B129:D129"/>
    <mergeCell ref="B126:D126"/>
    <mergeCell ref="B135:D135"/>
    <mergeCell ref="B134:D134"/>
    <mergeCell ref="B152:D152"/>
    <mergeCell ref="B85:D85"/>
    <mergeCell ref="B99:D99"/>
    <mergeCell ref="B107:D107"/>
    <mergeCell ref="B108:D108"/>
    <mergeCell ref="B75:D75"/>
    <mergeCell ref="B76:D76"/>
    <mergeCell ref="B35:D35"/>
    <mergeCell ref="B4:I4"/>
    <mergeCell ref="B6:E6"/>
    <mergeCell ref="B7:E7"/>
    <mergeCell ref="B13:D13"/>
    <mergeCell ref="B11:D11"/>
    <mergeCell ref="B2:I2"/>
    <mergeCell ref="B8:D8"/>
    <mergeCell ref="B12:D12"/>
    <mergeCell ref="B10:D10"/>
    <mergeCell ref="B9:D9"/>
    <mergeCell ref="B67:D67"/>
    <mergeCell ref="B68:D68"/>
    <mergeCell ref="B69:D69"/>
    <mergeCell ref="B36:D36"/>
    <mergeCell ref="B47:D47"/>
    <mergeCell ref="B59:D59"/>
    <mergeCell ref="B42:D42"/>
    <mergeCell ref="B43:D43"/>
    <mergeCell ref="B46:D46"/>
    <mergeCell ref="B57:D57"/>
    <mergeCell ref="B58:D58"/>
  </mergeCells>
  <pageMargins left="0.7" right="0.7" top="0.75" bottom="0.75" header="0.3" footer="0.3"/>
  <pageSetup paperSize="9" scale="1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8:G21"/>
  <sheetViews>
    <sheetView topLeftCell="A10" workbookViewId="0">
      <selection activeCell="G22" sqref="G22"/>
    </sheetView>
  </sheetViews>
  <sheetFormatPr defaultRowHeight="14.4" x14ac:dyDescent="0.3"/>
  <cols>
    <col min="7" max="7" width="12.5546875" customWidth="1"/>
  </cols>
  <sheetData>
    <row r="8" spans="3:7" x14ac:dyDescent="0.3">
      <c r="C8" t="s">
        <v>138</v>
      </c>
      <c r="F8" t="s">
        <v>139</v>
      </c>
      <c r="G8">
        <v>13292.04</v>
      </c>
    </row>
    <row r="9" spans="3:7" ht="52.8" x14ac:dyDescent="0.3">
      <c r="C9" s="129" t="s">
        <v>138</v>
      </c>
      <c r="D9" s="130"/>
      <c r="E9" s="131"/>
      <c r="F9" s="67" t="s">
        <v>139</v>
      </c>
      <c r="G9" s="68">
        <v>45338.14</v>
      </c>
    </row>
    <row r="10" spans="3:7" ht="51" x14ac:dyDescent="0.25">
      <c r="C10" s="126" t="s">
        <v>156</v>
      </c>
      <c r="D10" s="127"/>
      <c r="E10" s="128"/>
      <c r="F10" s="69" t="s">
        <v>157</v>
      </c>
      <c r="G10" s="68">
        <f>G11</f>
        <v>200</v>
      </c>
    </row>
    <row r="11" spans="3:7" ht="51" x14ac:dyDescent="0.25">
      <c r="C11" s="126" t="s">
        <v>161</v>
      </c>
      <c r="D11" s="127"/>
      <c r="E11" s="128"/>
      <c r="F11" s="69" t="s">
        <v>157</v>
      </c>
      <c r="G11" s="70">
        <v>200</v>
      </c>
    </row>
    <row r="12" spans="3:7" ht="51" x14ac:dyDescent="0.25">
      <c r="C12" s="126" t="s">
        <v>161</v>
      </c>
      <c r="D12" s="127"/>
      <c r="E12" s="128"/>
      <c r="F12" s="69" t="s">
        <v>157</v>
      </c>
      <c r="G12" s="68">
        <v>6970</v>
      </c>
    </row>
    <row r="13" spans="3:7" ht="51" x14ac:dyDescent="0.25">
      <c r="C13" s="126" t="s">
        <v>161</v>
      </c>
      <c r="D13" s="127"/>
      <c r="E13" s="128"/>
      <c r="F13" s="69" t="s">
        <v>157</v>
      </c>
      <c r="G13" s="68">
        <v>929.06</v>
      </c>
    </row>
    <row r="14" spans="3:7" ht="15" x14ac:dyDescent="0.25">
      <c r="C14" s="126" t="s">
        <v>161</v>
      </c>
      <c r="D14" s="127"/>
      <c r="E14" s="128"/>
      <c r="F14" s="71"/>
      <c r="G14" s="72">
        <v>1832</v>
      </c>
    </row>
    <row r="15" spans="3:7" ht="52.8" x14ac:dyDescent="0.3">
      <c r="C15" s="126" t="s">
        <v>195</v>
      </c>
      <c r="D15" s="127"/>
      <c r="E15" s="128"/>
      <c r="F15" s="69" t="s">
        <v>139</v>
      </c>
      <c r="G15" s="68">
        <v>1061.78</v>
      </c>
    </row>
    <row r="16" spans="3:7" ht="52.8" x14ac:dyDescent="0.3">
      <c r="C16" s="126" t="s">
        <v>204</v>
      </c>
      <c r="D16" s="127"/>
      <c r="E16" s="128"/>
      <c r="F16" s="69" t="s">
        <v>139</v>
      </c>
      <c r="G16" s="68">
        <v>3162.5</v>
      </c>
    </row>
    <row r="17" spans="3:7" ht="52.8" x14ac:dyDescent="0.3">
      <c r="C17" s="126" t="s">
        <v>204</v>
      </c>
      <c r="D17" s="127"/>
      <c r="E17" s="128"/>
      <c r="F17" s="69" t="s">
        <v>139</v>
      </c>
      <c r="G17" s="68">
        <v>1958.28</v>
      </c>
    </row>
    <row r="18" spans="3:7" ht="52.8" x14ac:dyDescent="0.3">
      <c r="C18" s="126" t="s">
        <v>161</v>
      </c>
      <c r="D18" s="127"/>
      <c r="E18" s="128"/>
      <c r="F18" s="69" t="s">
        <v>157</v>
      </c>
      <c r="G18" s="68">
        <v>220</v>
      </c>
    </row>
    <row r="19" spans="3:7" ht="52.8" x14ac:dyDescent="0.3">
      <c r="C19" s="126" t="s">
        <v>161</v>
      </c>
      <c r="D19" s="127"/>
      <c r="E19" s="128"/>
      <c r="F19" s="69" t="s">
        <v>157</v>
      </c>
      <c r="G19" s="68">
        <f>G20+G24</f>
        <v>1400</v>
      </c>
    </row>
    <row r="20" spans="3:7" ht="52.8" x14ac:dyDescent="0.3">
      <c r="C20" s="126" t="s">
        <v>161</v>
      </c>
      <c r="D20" s="127"/>
      <c r="E20" s="128"/>
      <c r="F20" s="69" t="s">
        <v>157</v>
      </c>
      <c r="G20" s="68">
        <v>1400</v>
      </c>
    </row>
    <row r="21" spans="3:7" x14ac:dyDescent="0.3">
      <c r="G21">
        <f>SUM(G8:G20)</f>
        <v>77963.799999999988</v>
      </c>
    </row>
  </sheetData>
  <mergeCells count="12"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List1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2025-07-29T05:27:36Z</cp:lastPrinted>
  <dcterms:created xsi:type="dcterms:W3CDTF">2022-08-12T12:51:27Z</dcterms:created>
  <dcterms:modified xsi:type="dcterms:W3CDTF">2025-07-29T07:38:47Z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