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Korisnik\Desktop\VRLIKA\"/>
    </mc:Choice>
  </mc:AlternateContent>
  <xr:revisionPtr revIDLastSave="0" documentId="13_ncr:1_{13A453CF-3451-4856-A002-860B497291C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List1" sheetId="9" r:id="rId6"/>
  </sheets>
  <definedNames>
    <definedName name="_xlnm._FilterDatabase" localSheetId="4" hidden="1">'POSEBNI DIO'!$B$6:$I$31</definedName>
    <definedName name="_xlnm.Print_Area" localSheetId="1">' Račun prihoda i rashoda'!$B$1:$I$101</definedName>
    <definedName name="_xlnm.Print_Area" localSheetId="0">SAŽETAK!$B$1:$L$27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3" i="7" l="1"/>
  <c r="I11" i="7" l="1"/>
  <c r="H97" i="7"/>
  <c r="H227" i="7"/>
  <c r="H188" i="7"/>
  <c r="H56" i="7"/>
  <c r="H11" i="7"/>
  <c r="H241" i="7"/>
  <c r="I161" i="7"/>
  <c r="I158" i="7"/>
  <c r="I157" i="7"/>
  <c r="H90" i="7"/>
  <c r="H91" i="7"/>
  <c r="H100" i="7"/>
  <c r="H50" i="7"/>
  <c r="F17" i="5"/>
  <c r="J12" i="3"/>
  <c r="J13" i="3"/>
  <c r="H21" i="5"/>
  <c r="I63" i="7"/>
  <c r="I35" i="7"/>
  <c r="I37" i="7"/>
  <c r="H34" i="7"/>
  <c r="H33" i="7" s="1"/>
  <c r="H14" i="7"/>
  <c r="H30" i="7"/>
  <c r="J44" i="3"/>
  <c r="L89" i="3"/>
  <c r="K91" i="3"/>
  <c r="K90" i="3"/>
  <c r="K89" i="3"/>
  <c r="F97" i="7"/>
  <c r="H125" i="7"/>
  <c r="H135" i="7"/>
  <c r="H134" i="7" s="1"/>
  <c r="H133" i="7" s="1"/>
  <c r="H140" i="7"/>
  <c r="H150" i="7"/>
  <c r="H149" i="7" s="1"/>
  <c r="H148" i="7" s="1"/>
  <c r="H158" i="7"/>
  <c r="H157" i="7" s="1"/>
  <c r="H153" i="7" s="1"/>
  <c r="H175" i="7"/>
  <c r="H174" i="7" s="1"/>
  <c r="H185" i="7"/>
  <c r="H184" i="7" s="1"/>
  <c r="H183" i="7" s="1"/>
  <c r="H205" i="7"/>
  <c r="H202" i="7"/>
  <c r="H201" i="7" s="1"/>
  <c r="H200" i="7" s="1"/>
  <c r="H249" i="7"/>
  <c r="H248" i="7" s="1"/>
  <c r="H267" i="7"/>
  <c r="H266" i="7" s="1"/>
  <c r="H265" i="7" s="1"/>
  <c r="F13" i="7"/>
  <c r="F12" i="7" s="1"/>
  <c r="F266" i="7"/>
  <c r="F248" i="7"/>
  <c r="F255" i="7"/>
  <c r="F229" i="7"/>
  <c r="F228" i="7" s="1"/>
  <c r="F223" i="7"/>
  <c r="F222" i="7" s="1"/>
  <c r="F221" i="7" s="1"/>
  <c r="F217" i="7"/>
  <c r="F216" i="7" s="1"/>
  <c r="F215" i="7" s="1"/>
  <c r="F206" i="7"/>
  <c r="F205" i="7" s="1"/>
  <c r="F201" i="7"/>
  <c r="F200" i="7" s="1"/>
  <c r="F190" i="7"/>
  <c r="F189" i="7" s="1"/>
  <c r="F184" i="7"/>
  <c r="F183" i="7" s="1"/>
  <c r="F174" i="7"/>
  <c r="F173" i="7" s="1"/>
  <c r="F157" i="7"/>
  <c r="F153" i="7" s="1"/>
  <c r="F149" i="7"/>
  <c r="F148" i="7" s="1"/>
  <c r="F139" i="7"/>
  <c r="F138" i="7" s="1"/>
  <c r="F120" i="7"/>
  <c r="F90" i="7"/>
  <c r="F58" i="7"/>
  <c r="F34" i="7"/>
  <c r="F33" i="7" s="1"/>
  <c r="F7" i="8"/>
  <c r="F6" i="8" s="1"/>
  <c r="D6" i="8"/>
  <c r="D7" i="8"/>
  <c r="H42" i="5"/>
  <c r="D17" i="5"/>
  <c r="D38" i="5"/>
  <c r="D28" i="5"/>
  <c r="F7" i="5"/>
  <c r="J11" i="3"/>
  <c r="H11" i="3"/>
  <c r="H10" i="3" s="1"/>
  <c r="J12" i="1"/>
  <c r="H15" i="1"/>
  <c r="H12" i="1"/>
  <c r="C38" i="5"/>
  <c r="C34" i="5"/>
  <c r="C17" i="5"/>
  <c r="C13" i="5"/>
  <c r="C6" i="5" s="1"/>
  <c r="G43" i="3"/>
  <c r="G42" i="3"/>
  <c r="G41" i="3"/>
  <c r="G34" i="3"/>
  <c r="G33" i="3" s="1"/>
  <c r="G13" i="3"/>
  <c r="G12" i="3"/>
  <c r="G15" i="1"/>
  <c r="G16" i="1" s="1"/>
  <c r="I33" i="7" l="1"/>
  <c r="G11" i="3"/>
  <c r="G10" i="3" s="1"/>
  <c r="F247" i="7"/>
  <c r="F246" i="7" s="1"/>
  <c r="F188" i="7"/>
  <c r="H42" i="3"/>
  <c r="H41" i="3" s="1"/>
  <c r="H93" i="3"/>
  <c r="L86" i="3"/>
  <c r="I167" i="7"/>
  <c r="H45" i="5" l="1"/>
  <c r="H44" i="5"/>
  <c r="G45" i="5"/>
  <c r="G44" i="5"/>
  <c r="H41" i="5"/>
  <c r="G41" i="5"/>
  <c r="G40" i="5"/>
  <c r="H39" i="5"/>
  <c r="G39" i="5"/>
  <c r="G36" i="5"/>
  <c r="H36" i="5"/>
  <c r="H35" i="5"/>
  <c r="G35" i="5"/>
  <c r="D34" i="5"/>
  <c r="D27" i="5" s="1"/>
  <c r="F34" i="5"/>
  <c r="F38" i="5"/>
  <c r="H24" i="5"/>
  <c r="G24" i="5"/>
  <c r="G23" i="5"/>
  <c r="H20" i="5"/>
  <c r="H19" i="5"/>
  <c r="H18" i="5"/>
  <c r="G20" i="5"/>
  <c r="G19" i="5"/>
  <c r="G18" i="5"/>
  <c r="H15" i="5"/>
  <c r="G15" i="5"/>
  <c r="H14" i="5"/>
  <c r="G14" i="5"/>
  <c r="H8" i="5"/>
  <c r="G8" i="5"/>
  <c r="G7" i="5"/>
  <c r="G11" i="5"/>
  <c r="G10" i="5"/>
  <c r="G17" i="5"/>
  <c r="F13" i="5"/>
  <c r="K99" i="3"/>
  <c r="K100" i="3"/>
  <c r="I125" i="7"/>
  <c r="I91" i="7"/>
  <c r="F6" i="5" l="1"/>
  <c r="H34" i="5"/>
  <c r="G38" i="5"/>
  <c r="G34" i="5"/>
  <c r="G13" i="5"/>
  <c r="H59" i="7"/>
  <c r="H58" i="7" s="1"/>
  <c r="H218" i="7"/>
  <c r="H217" i="7" s="1"/>
  <c r="H216" i="7" s="1"/>
  <c r="H215" i="7" s="1"/>
  <c r="H224" i="7"/>
  <c r="H223" i="7" s="1"/>
  <c r="H222" i="7" s="1"/>
  <c r="H221" i="7" s="1"/>
  <c r="H191" i="7"/>
  <c r="I191" i="7" s="1"/>
  <c r="H142" i="7"/>
  <c r="I90" i="7"/>
  <c r="I202" i="7"/>
  <c r="I201" i="7"/>
  <c r="I200" i="7"/>
  <c r="H76" i="7"/>
  <c r="H121" i="7"/>
  <c r="H120" i="7" s="1"/>
  <c r="I150" i="7"/>
  <c r="I149" i="7"/>
  <c r="I148" i="7"/>
  <c r="I135" i="7"/>
  <c r="I134" i="7"/>
  <c r="I133" i="7"/>
  <c r="H57" i="7" l="1"/>
  <c r="H139" i="7"/>
  <c r="I140" i="7"/>
  <c r="H75" i="7"/>
  <c r="I166" i="7"/>
  <c r="H190" i="7"/>
  <c r="D13" i="5"/>
  <c r="H13" i="5" s="1"/>
  <c r="D7" i="5"/>
  <c r="D23" i="5"/>
  <c r="H23" i="5" s="1"/>
  <c r="I121" i="7"/>
  <c r="G19" i="9"/>
  <c r="G10" i="9"/>
  <c r="G21" i="9" s="1"/>
  <c r="H7" i="5" l="1"/>
  <c r="D6" i="5"/>
  <c r="H6" i="5" s="1"/>
  <c r="H17" i="5"/>
  <c r="H89" i="7"/>
  <c r="H66" i="7" s="1"/>
  <c r="I120" i="7"/>
  <c r="H138" i="7"/>
  <c r="I138" i="7" s="1"/>
  <c r="I139" i="7"/>
  <c r="H74" i="7"/>
  <c r="H189" i="7"/>
  <c r="I190" i="7"/>
  <c r="F89" i="7"/>
  <c r="F66" i="7" s="1"/>
  <c r="I153" i="7"/>
  <c r="H173" i="7"/>
  <c r="I185" i="7"/>
  <c r="I184" i="7"/>
  <c r="I183" i="7"/>
  <c r="I197" i="7"/>
  <c r="I196" i="7"/>
  <c r="I195" i="7"/>
  <c r="I230" i="7"/>
  <c r="I229" i="7"/>
  <c r="I228" i="7"/>
  <c r="F233" i="7"/>
  <c r="F227" i="7" s="1"/>
  <c r="H10" i="7" l="1"/>
  <c r="I89" i="7"/>
  <c r="I188" i="7"/>
  <c r="I189" i="7"/>
  <c r="I227" i="7"/>
  <c r="I233" i="7"/>
  <c r="I246" i="7"/>
  <c r="H256" i="7"/>
  <c r="H260" i="7"/>
  <c r="I248" i="7"/>
  <c r="H274" i="7"/>
  <c r="I274" i="7" s="1"/>
  <c r="H278" i="7"/>
  <c r="I278" i="7" s="1"/>
  <c r="F273" i="7"/>
  <c r="F265" i="7" s="1"/>
  <c r="F264" i="7" s="1"/>
  <c r="I267" i="7"/>
  <c r="F57" i="7"/>
  <c r="F56" i="7" s="1"/>
  <c r="H46" i="7"/>
  <c r="I34" i="7"/>
  <c r="H13" i="7"/>
  <c r="H12" i="7" s="1"/>
  <c r="J43" i="3"/>
  <c r="J42" i="3" s="1"/>
  <c r="J41" i="3" s="1"/>
  <c r="K88" i="3"/>
  <c r="K87" i="3"/>
  <c r="K86" i="3"/>
  <c r="K75" i="3"/>
  <c r="K31" i="3"/>
  <c r="K16" i="3"/>
  <c r="K15" i="3"/>
  <c r="L12" i="3"/>
  <c r="L29" i="3"/>
  <c r="J15" i="1"/>
  <c r="J16" i="1" s="1"/>
  <c r="J27" i="1" s="1"/>
  <c r="I265" i="7" l="1"/>
  <c r="I66" i="7"/>
  <c r="H255" i="7"/>
  <c r="I256" i="7"/>
  <c r="H273" i="7"/>
  <c r="H264" i="7" s="1"/>
  <c r="I264" i="7" s="1"/>
  <c r="H45" i="7"/>
  <c r="H44" i="7" s="1"/>
  <c r="I50" i="7"/>
  <c r="I57" i="7"/>
  <c r="I56" i="7"/>
  <c r="F45" i="7"/>
  <c r="I46" i="7"/>
  <c r="J10" i="3"/>
  <c r="L43" i="3"/>
  <c r="L81" i="3"/>
  <c r="L51" i="3"/>
  <c r="L94" i="3"/>
  <c r="L42" i="3"/>
  <c r="I30" i="7"/>
  <c r="I255" i="7" l="1"/>
  <c r="H247" i="7"/>
  <c r="I247" i="7" s="1"/>
  <c r="H9" i="7"/>
  <c r="H8" i="7" s="1"/>
  <c r="I45" i="7"/>
  <c r="F44" i="7"/>
  <c r="I273" i="7"/>
  <c r="I266" i="7"/>
  <c r="L14" i="1"/>
  <c r="L13" i="1"/>
  <c r="L12" i="1"/>
  <c r="L10" i="1"/>
  <c r="F11" i="7" l="1"/>
  <c r="F10" i="7" s="1"/>
  <c r="F9" i="7" s="1"/>
  <c r="F8" i="7" s="1"/>
  <c r="I44" i="7"/>
  <c r="I58" i="7"/>
  <c r="I59" i="7"/>
  <c r="I13" i="7"/>
  <c r="I14" i="7"/>
  <c r="K98" i="3"/>
  <c r="K96" i="3"/>
  <c r="K95" i="3"/>
  <c r="K94" i="3"/>
  <c r="L93" i="3"/>
  <c r="K83" i="3"/>
  <c r="K81" i="3"/>
  <c r="K80" i="3"/>
  <c r="K78" i="3"/>
  <c r="K77" i="3"/>
  <c r="K74" i="3"/>
  <c r="K73" i="3"/>
  <c r="K72" i="3"/>
  <c r="K71" i="3"/>
  <c r="K70" i="3"/>
  <c r="K68" i="3"/>
  <c r="K66" i="3"/>
  <c r="K65" i="3"/>
  <c r="K64" i="3"/>
  <c r="K62" i="3"/>
  <c r="K61" i="3"/>
  <c r="K60" i="3"/>
  <c r="K59" i="3"/>
  <c r="K58" i="3"/>
  <c r="K57" i="3"/>
  <c r="K55" i="3"/>
  <c r="K54" i="3"/>
  <c r="K53" i="3"/>
  <c r="K52" i="3"/>
  <c r="K51" i="3"/>
  <c r="K49" i="3"/>
  <c r="K48" i="3"/>
  <c r="K47" i="3"/>
  <c r="K46" i="3"/>
  <c r="K45" i="3"/>
  <c r="K44" i="3"/>
  <c r="K43" i="3"/>
  <c r="K42" i="3"/>
  <c r="L41" i="3"/>
  <c r="K14" i="1"/>
  <c r="K13" i="1"/>
  <c r="K10" i="1"/>
  <c r="K93" i="3" l="1"/>
  <c r="I12" i="7"/>
  <c r="L15" i="1"/>
  <c r="K15" i="1"/>
  <c r="G6" i="5" l="1"/>
  <c r="I10" i="7"/>
  <c r="K41" i="3"/>
  <c r="I9" i="7" l="1"/>
  <c r="K35" i="3"/>
  <c r="K27" i="3"/>
  <c r="K23" i="3"/>
  <c r="K14" i="3"/>
  <c r="I8" i="7" l="1"/>
  <c r="K22" i="3"/>
  <c r="L25" i="3"/>
  <c r="K13" i="3"/>
  <c r="K25" i="3"/>
  <c r="K12" i="3"/>
  <c r="K34" i="3"/>
  <c r="L33" i="3"/>
  <c r="K26" i="3"/>
  <c r="K33" i="3" l="1"/>
  <c r="K21" i="3"/>
  <c r="L11" i="3"/>
  <c r="K29" i="3"/>
  <c r="K11" i="3" l="1"/>
  <c r="L10" i="3"/>
  <c r="K10" i="3" l="1"/>
  <c r="H6" i="8" l="1"/>
  <c r="G6" i="8"/>
  <c r="H8" i="8"/>
  <c r="G8" i="8"/>
  <c r="H7" i="8"/>
  <c r="G7" i="8"/>
  <c r="H40" i="5" l="1"/>
  <c r="H38" i="5" l="1"/>
  <c r="H29" i="5"/>
  <c r="F28" i="5"/>
  <c r="F27" i="5" s="1"/>
  <c r="H27" i="5" l="1"/>
  <c r="H28" i="5"/>
  <c r="G28" i="5"/>
  <c r="G27" i="5"/>
  <c r="C28" i="5"/>
  <c r="C27" i="5"/>
  <c r="C29" i="5"/>
  <c r="G29" i="5"/>
</calcChain>
</file>

<file path=xl/sharedStrings.xml><?xml version="1.0" encoding="utf-8"?>
<sst xmlns="http://schemas.openxmlformats.org/spreadsheetml/2006/main" count="628" uniqueCount="278">
  <si>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</si>
  <si>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</si>
  <si>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</si>
  <si>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</si>
  <si>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</si>
  <si>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</si>
  <si>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</si>
  <si>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</si>
  <si>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</si>
  <si>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</si>
  <si>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</si>
  <si>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</si>
  <si>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</si>
  <si>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</si>
  <si>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</si>
  <si>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</si>
  <si>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</si>
  <si>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</si>
  <si>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</si>
  <si>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</si>
  <si>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</si>
  <si>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</si>
  <si>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</si>
  <si>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</si>
  <si>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</si>
  <si>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</si>
  <si>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</si>
  <si>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</si>
  <si>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</si>
  <si>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</si>
  <si>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</si>
  <si>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</si>
  <si>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</si>
  <si>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</si>
  <si>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</si>
  <si>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</si>
  <si>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</si>
  <si>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</si>
  <si>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</si>
  <si>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</si>
  <si>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</si>
  <si>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</si>
  <si>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</si>
  <si>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</si>
  <si>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</si>
  <si>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</si>
  <si>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</si>
  <si>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</si>
  <si>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1.-12.2023. </t>
  </si>
  <si>
    <t xml:space="preserve"> </t>
  </si>
  <si>
    <t xml:space="preserve">Ostali nespomenuti prihodi </t>
  </si>
  <si>
    <t xml:space="preserve">Upravne i administrativne pristojbe  </t>
  </si>
  <si>
    <t xml:space="preserve">Prihodi od upravnih i administrativnih pristojbim pristojbi po oisebnim propisima naknada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</si>
  <si>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</si>
  <si>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</si>
  <si>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</si>
  <si>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</si>
  <si>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</si>
  <si>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</si>
  <si>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</si>
  <si>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OSTVARENJE/ IZVRŠENJE 
1.-12.2023.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</si>
  <si>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</si>
  <si>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</si>
  <si>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</si>
  <si>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</si>
  <si>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</si>
  <si>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</si>
  <si>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</si>
  <si>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 xml:space="preserve">Ostale naknade troškova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</si>
  <si>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</si>
  <si>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</si>
  <si>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</si>
  <si>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</si>
  <si>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</si>
  <si>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</si>
  <si>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</si>
  <si>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</si>
  <si>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</si>
  <si>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</si>
  <si>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</si>
  <si>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</si>
  <si>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Zakupnina i najamnina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</si>
  <si>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</si>
  <si>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</si>
  <si>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</si>
  <si>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</si>
  <si>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</si>
  <si>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 xml:space="preserve">Reprezentacija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</si>
  <si>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</si>
  <si>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</si>
  <si>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</si>
  <si>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</si>
  <si>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</si>
  <si>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</si>
  <si>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</si>
  <si>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</si>
  <si>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</si>
  <si>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Negativne tečajne razlike </t>
  </si>
  <si>
    <t xml:space="preserve">Zatezne kamate </t>
  </si>
  <si>
    <t xml:space="preserve">Oprema za održavanje i zaštitu </t>
  </si>
  <si>
    <t xml:space="preserve">Uređaji, strojevi i oprema za ostale namjene </t>
  </si>
  <si>
    <t xml:space="preserve">Knjige </t>
  </si>
  <si>
    <t xml:space="preserve">4 Prihod za posebne namjene </t>
  </si>
  <si>
    <t>5 Pomoći</t>
  </si>
  <si>
    <t>6 Donacije</t>
  </si>
  <si>
    <t>61 Donacije</t>
  </si>
  <si>
    <t xml:space="preserve">09 Obrazovanje </t>
  </si>
  <si>
    <t xml:space="preserve">Plaće za redovan rad </t>
  </si>
  <si>
    <t xml:space="preserve">Materijalni rashodi </t>
  </si>
  <si>
    <t xml:space="preserve">Stručno usavršavanje zaposlenika </t>
  </si>
  <si>
    <t xml:space="preserve">Računalne usluge </t>
  </si>
  <si>
    <t xml:space="preserve">Financijski rashodi </t>
  </si>
  <si>
    <t xml:space="preserve">Usluge telefona pošte i prijevoza </t>
  </si>
  <si>
    <t>Program 4040</t>
  </si>
  <si>
    <t>Glava 00404</t>
  </si>
  <si>
    <t xml:space="preserve">Članarine i norme </t>
  </si>
  <si>
    <t>7=5/3*100</t>
  </si>
  <si>
    <t>5=4/2*100</t>
  </si>
  <si>
    <t xml:space="preserve">Intelektualne i osobne usluge </t>
  </si>
  <si>
    <t xml:space="preserve">Energija  </t>
  </si>
  <si>
    <t xml:space="preserve">Članarine </t>
  </si>
  <si>
    <t xml:space="preserve">48 Prihod za posebne namjene </t>
  </si>
  <si>
    <t xml:space="preserve">  </t>
  </si>
  <si>
    <t xml:space="preserve">Pomoći temeljem prijenosa EU sredstava </t>
  </si>
  <si>
    <t xml:space="preserve">Tekuće pomoći temeljem prijenosa EU sredstava  </t>
  </si>
  <si>
    <t xml:space="preserve">Prijenosi između proračunskih korisnika istog proračuna  </t>
  </si>
  <si>
    <t xml:space="preserve">Tekući prijenosi između proračunsih korisnika istog proračuna  </t>
  </si>
  <si>
    <t xml:space="preserve">Kapitalne  pomoći proračunskim korisnicima iz proračuna koji im nije nadležan </t>
  </si>
  <si>
    <t xml:space="preserve">Prihodi iz nadležnog proračuna za financiranje rashoda za nabavu nefinancijske imovine 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</si>
  <si>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</si>
  <si>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</si>
  <si>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naravi </t>
  </si>
  <si>
    <t xml:space="preserve">Premija osiguranja </t>
  </si>
  <si>
    <t xml:space="preserve">Ostali rashodi </t>
  </si>
  <si>
    <t xml:space="preserve">Tekuće donacije u naravi </t>
  </si>
  <si>
    <t xml:space="preserve">091  Osnovno školsko obrazovanje  </t>
  </si>
  <si>
    <t xml:space="preserve">USTANOVE U OSNOVNOM ŠKOLSTVU </t>
  </si>
  <si>
    <t xml:space="preserve">OSNOVNOŠKOLSKO OBRAZOVANJE </t>
  </si>
  <si>
    <t>Aktivnost A210101</t>
  </si>
  <si>
    <t xml:space="preserve">MINIMALNI RASHODI OŠ PO KRITERIJIMA </t>
  </si>
  <si>
    <t>Izvor 4.8.005.</t>
  </si>
  <si>
    <t xml:space="preserve">Decentralizirana sredstva za OŠ </t>
  </si>
  <si>
    <t xml:space="preserve">MATERIJALNI RASHODI OŠ PO STVARNOM TROŠKU </t>
  </si>
  <si>
    <t xml:space="preserve">Materijal i dijelovi za tekuće in.održavanje </t>
  </si>
  <si>
    <t>Aktivnost A210103</t>
  </si>
  <si>
    <t>Izvor 5.5.254</t>
  </si>
  <si>
    <t>Općina Marčana za PK</t>
  </si>
  <si>
    <t>Izvor 5.3.082</t>
  </si>
  <si>
    <t xml:space="preserve">Ministarstvo znanosti i obrazovanja za PK </t>
  </si>
  <si>
    <t>PLAĆE I DRUGI RASHODI ZA ZAPOSLENE OŠ</t>
  </si>
  <si>
    <t>Aktivnost A210104</t>
  </si>
  <si>
    <t xml:space="preserve">Rashodi za zaposlene </t>
  </si>
  <si>
    <t xml:space="preserve">Doprinso za obvezno zdravstveno osiguranje </t>
  </si>
  <si>
    <t xml:space="preserve">Naknada za prijevoz na posao i s posla </t>
  </si>
  <si>
    <t xml:space="preserve">REDOVNA DJELATNOST OSNOVNIH ŠKOLA -  IZNAD STANDARDA </t>
  </si>
  <si>
    <t>Aktivnost A210201</t>
  </si>
  <si>
    <t xml:space="preserve"> Izvor 5.3.082</t>
  </si>
  <si>
    <t>PROGRAM  2102</t>
  </si>
  <si>
    <t xml:space="preserve"> Izvor 1.1.001</t>
  </si>
  <si>
    <t xml:space="preserve">Namjenski prihodi i primici </t>
  </si>
  <si>
    <t xml:space="preserve">Usluge tekućeg investicijskog održavanja  </t>
  </si>
  <si>
    <t xml:space="preserve">Premije osiguranja </t>
  </si>
  <si>
    <t xml:space="preserve">PROGRAM OBRAZOVANJA IZNAD STANDARDA </t>
  </si>
  <si>
    <t xml:space="preserve">ŽUPANIJSKA NATJECANJA </t>
  </si>
  <si>
    <t xml:space="preserve"> Izvor 1.1.001 </t>
  </si>
  <si>
    <t xml:space="preserve">'Naknade građanima i kućanstvima na temelju osiguranja i druge naknade </t>
  </si>
  <si>
    <t xml:space="preserve">Naknade građanima i kućanstvima u naravi  </t>
  </si>
  <si>
    <t xml:space="preserve">ŠKOLSKA KUHINJA </t>
  </si>
  <si>
    <t>Prihodi za posebne namjene OŠ</t>
  </si>
  <si>
    <t xml:space="preserve"> Izvor 4.7.300</t>
  </si>
  <si>
    <t xml:space="preserve">Zdravstvene i veterinarske  usluge </t>
  </si>
  <si>
    <t xml:space="preserve">Općina Marčana za PK </t>
  </si>
  <si>
    <t xml:space="preserve"> Izvor 5.5.254</t>
  </si>
  <si>
    <t xml:space="preserve">PRODUŽENI BORAVAK </t>
  </si>
  <si>
    <t xml:space="preserve"> Aktivnost A230107</t>
  </si>
  <si>
    <t xml:space="preserve">NOVIGRADSKO PROLJEĆE </t>
  </si>
  <si>
    <t>OSTALI PROGRAMI I PROJEKTI</t>
  </si>
  <si>
    <t>Aktivnost A230115</t>
  </si>
  <si>
    <t xml:space="preserve">ŠKOLSKI LIST, ČASOPISI I KNJIGE </t>
  </si>
  <si>
    <t xml:space="preserve">IZBORNI I DODATNI PROGRAMI </t>
  </si>
  <si>
    <t xml:space="preserve">Donacije </t>
  </si>
  <si>
    <t>Izvor 6.2.300</t>
  </si>
  <si>
    <t xml:space="preserve">ZAVIČAJNA NASTAVA </t>
  </si>
  <si>
    <t xml:space="preserve">ŠKOLSKA SHEMA </t>
  </si>
  <si>
    <t>Aktivnost A230199</t>
  </si>
  <si>
    <t xml:space="preserve"> Izvor 5.3.060</t>
  </si>
  <si>
    <t xml:space="preserve">Ministarastvo poljoprivrede za OŠ </t>
  </si>
  <si>
    <t>PROGRAM 2302</t>
  </si>
  <si>
    <t xml:space="preserve">OBRAZOVANJE IZNAD STANDARDA </t>
  </si>
  <si>
    <t xml:space="preserve">GRAĐANSKI ODGOJ </t>
  </si>
  <si>
    <t>Aktivnost A230202</t>
  </si>
  <si>
    <t xml:space="preserve">MEDENI DANI </t>
  </si>
  <si>
    <t>Aktivnost A230208</t>
  </si>
  <si>
    <t xml:space="preserve">PREHRANA ZA UČENIKE OŠ </t>
  </si>
  <si>
    <t xml:space="preserve">Ministarstvo znanosti i obrazovana za OŠ </t>
  </si>
  <si>
    <t xml:space="preserve">MENSTRUALNE HIGIJENSKE POTREPŠTINE </t>
  </si>
  <si>
    <t xml:space="preserve"> Izvor 5.3.102</t>
  </si>
  <si>
    <t>Ministarstvo rada, mirovinskog sustava, obitelji i socijalne politike za PK</t>
  </si>
  <si>
    <t>PROGRAM 2401</t>
  </si>
  <si>
    <t xml:space="preserve">INVESTICIJSKO ODRŽAVANJE OŠ </t>
  </si>
  <si>
    <t xml:space="preserve">INVESTICIJSKO ODRŽAVANJE OŠ -minimalni standard </t>
  </si>
  <si>
    <t xml:space="preserve"> Izvor 4.8.005</t>
  </si>
  <si>
    <t xml:space="preserve">KAPITALNA ULAGANJA U OŠ </t>
  </si>
  <si>
    <t>PROGRAM 2403</t>
  </si>
  <si>
    <t>Kapitalni projekt K240315</t>
  </si>
  <si>
    <t xml:space="preserve">OŠ VLADIMIR NAZOR KRNICA </t>
  </si>
  <si>
    <t>PROGRAM 2405</t>
  </si>
  <si>
    <t xml:space="preserve">OPREMANJE U OSNOVNIM ŠKOLAMA </t>
  </si>
  <si>
    <t>Kapitalni projekt K240501</t>
  </si>
  <si>
    <t xml:space="preserve">ŠKOLSKI NAMJEŠTAJ I OPREMA </t>
  </si>
  <si>
    <t xml:space="preserve"> Izvor 4.8.006</t>
  </si>
  <si>
    <t xml:space="preserve">OPREMANJE KNJIŽNICE </t>
  </si>
  <si>
    <t>Kapitalni projekt K240502</t>
  </si>
  <si>
    <t xml:space="preserve">Uređaji, strojevi i oprema zaostale </t>
  </si>
  <si>
    <t>OPREMANJE ŠKOLSKIH KUHINJA U OŠ</t>
  </si>
  <si>
    <t>Kapitalni projekt K240510</t>
  </si>
  <si>
    <t>PROGRAM 9211</t>
  </si>
  <si>
    <t>Projekt T921101</t>
  </si>
  <si>
    <t xml:space="preserve">PROVEDBA PROJEKTA MOZAIK 5 </t>
  </si>
  <si>
    <t xml:space="preserve">Strukturni fondovi EU </t>
  </si>
  <si>
    <t xml:space="preserve"> Izvor 5.1.100</t>
  </si>
  <si>
    <t xml:space="preserve">MOZAIK 6 </t>
  </si>
  <si>
    <t>PROVEDBA PROJEKTA MOZAIK 6</t>
  </si>
  <si>
    <t xml:space="preserve">Materijal i sirovine  </t>
  </si>
  <si>
    <t xml:space="preserve">Rashodi za zaposlene  </t>
  </si>
  <si>
    <t xml:space="preserve">Plaće za zaposlene </t>
  </si>
  <si>
    <t xml:space="preserve">Naknade za prijevoz na posao i s posla </t>
  </si>
  <si>
    <t xml:space="preserve">Uredska oprema i namještaj </t>
  </si>
  <si>
    <t xml:space="preserve">Intelektualne i osbne usluge </t>
  </si>
  <si>
    <t>Aktivnost A240101</t>
  </si>
  <si>
    <t>Tekuće donacije u naravi</t>
  </si>
  <si>
    <t>REDOVNA DJELATNOST OSNOVNIH ŠKOLA -MINIMALNI STANDARD</t>
  </si>
  <si>
    <t>PROGRAM 2101</t>
  </si>
  <si>
    <t>47 Prihod za posebne namjene</t>
  </si>
  <si>
    <t>55 Općina Marčana za PK</t>
  </si>
  <si>
    <t xml:space="preserve">51 Strukturni fondovi EU </t>
  </si>
  <si>
    <t xml:space="preserve">53 Pomoći iz državnog proračuna </t>
  </si>
  <si>
    <t xml:space="preserve">48 Prihod za posebne namjene-decentralizacija </t>
  </si>
  <si>
    <t>Ostale usluge</t>
  </si>
  <si>
    <t xml:space="preserve">'Naknade građanima i kućanstvima u naravi  </t>
  </si>
  <si>
    <t>Knjige</t>
  </si>
  <si>
    <t>Doprinos za  obvezno osiguranje u slučaju nezaposlenosti</t>
  </si>
  <si>
    <t xml:space="preserve">47 Prihod za posebne namjene-Decentralizacija </t>
  </si>
  <si>
    <t xml:space="preserve">Donacije od pravnih i fizičkih osoba izvan općeg proračuna </t>
  </si>
  <si>
    <t>OSNOVNA ŠKOLA VLADIMIR NAZOR-KRNICA</t>
  </si>
  <si>
    <t>Aktivnost A210102</t>
  </si>
  <si>
    <t>MATERIJALNI RASHODI OŠ PO STVARNOM TROŠKU - drugi izvor</t>
  </si>
  <si>
    <t>Aktivnost A230184</t>
  </si>
  <si>
    <t>Aktivnost A230130</t>
  </si>
  <si>
    <t>Aktivnost A230116</t>
  </si>
  <si>
    <t>Aktivnost A230110</t>
  </si>
  <si>
    <t>Aktivnost A230102</t>
  </si>
  <si>
    <t xml:space="preserve"> Aktivnost A230106</t>
  </si>
  <si>
    <t>PROGRAM 9212</t>
  </si>
  <si>
    <t>Projekt T921201</t>
  </si>
  <si>
    <t>Aktivnost A230209</t>
  </si>
  <si>
    <t>Aktivnost A230203</t>
  </si>
  <si>
    <t>IZVORNI PLAN ILI REBALANS 2024.*</t>
  </si>
  <si>
    <t>TEKUĆI PLAN 2024.*</t>
  </si>
  <si>
    <t xml:space="preserve">OSTVARENJE/IZVRŠENJE 
1.-12.2024. </t>
  </si>
  <si>
    <t xml:space="preserve">OSTVARENJE/ IZVRŠENJE 
1.-12.2024. </t>
  </si>
  <si>
    <t xml:space="preserve"> IZVRŠENJE 
1.-12.2024. </t>
  </si>
  <si>
    <t xml:space="preserve">58 Ostale institucije za proračunske korisnike </t>
  </si>
  <si>
    <t>Izvor 3.2.300</t>
  </si>
  <si>
    <t>Vlastiti prihodi</t>
  </si>
  <si>
    <t xml:space="preserve">Ostale institucije za proračunske korisnike </t>
  </si>
  <si>
    <t xml:space="preserve"> Izvor 5.8.</t>
  </si>
  <si>
    <t>Oxford digitalna knjižnica</t>
  </si>
  <si>
    <t xml:space="preserve">Aktivnost A230212 
 </t>
  </si>
  <si>
    <t>MOZAIK 7</t>
  </si>
  <si>
    <t xml:space="preserve">Službena, radna i zaštitna odjeća i obuća </t>
  </si>
  <si>
    <t xml:space="preserve">Veterinarske i zdravstvene usluge </t>
  </si>
  <si>
    <t xml:space="preserve">Usluge telefona, pošte i prijevoza </t>
  </si>
  <si>
    <t xml:space="preserve">Sitan inventar i autogume </t>
  </si>
  <si>
    <t>IZVRŠENJE FINANCIJSKOG PLANA PRORAČUNSKOG KORISNIKA - OSNOVNA ŠKOLA VLADIMIRA NAZORA KRNICA
ZA  2024. GODINE</t>
  </si>
  <si>
    <t>Napomena:  Iznosi u stupcu "OSTVARENJE/IZVRŠENJE 1.-12.2024." preračunavaju se iz kuna u eure prema fiksnom tečaju konverzije (1 EUR=7,53450 kuna) i po pravilima za preračunavanje i zaokruživanje.</t>
  </si>
  <si>
    <t>Napomena : Iznosi u stupcima "OSTVARENJE/IZVRŠENJE 1.-12.2024." i "OSTVARENJE/IZVRŠENJE 1.-12. 2023." iskazuju se na dvije decimale.</t>
  </si>
  <si>
    <t xml:space="preserve">** AKO Opći i Posebni dio polugodišnjeg izvještaja ne sadrži "TEKUĆI PLAN 2024.", "INDEKS"("OSTVARENJE/IZVRŠENJE 1.-12.2024."/"TEKUĆI PLAN 2024.") iskazuje se kao "OSTVARENJE/IZVRŠENJE 1.-12.2023."/"IZVORNI PLAN 2024." ODNOSNO "REBALANS 2024."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</si>
</sst>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176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0" fillId="0" borderId="3" xfId="0" applyNumberFormat="1" applyBorder="1"/>
    <xf numFmtId="4" fontId="8" fillId="2" borderId="3" xfId="0" applyNumberFormat="1" applyFont="1" applyFill="1" applyBorder="1" applyAlignment="1">
      <alignment horizontal="right"/>
    </xf>
    <xf numFmtId="4" fontId="18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2" fontId="6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horizontal="right" wrapText="1"/>
    </xf>
    <xf numFmtId="0" fontId="19" fillId="0" borderId="3" xfId="0" applyFont="1" applyBorder="1"/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/>
    <xf numFmtId="4" fontId="0" fillId="0" borderId="0" xfId="0" applyNumberFormat="1"/>
    <xf numFmtId="0" fontId="0" fillId="2" borderId="0" xfId="0" applyFill="1"/>
    <xf numFmtId="0" fontId="1" fillId="0" borderId="0" xfId="0" applyFont="1"/>
    <xf numFmtId="0" fontId="8" fillId="4" borderId="3" xfId="0" quotePrefix="1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/>
    </xf>
    <xf numFmtId="0" fontId="20" fillId="4" borderId="3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21" fillId="4" borderId="3" xfId="0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vertical="center" wrapText="1"/>
    </xf>
    <xf numFmtId="4" fontId="8" fillId="0" borderId="3" xfId="0" applyNumberFormat="1" applyFont="1" applyBorder="1"/>
    <xf numFmtId="4" fontId="6" fillId="0" borderId="3" xfId="0" applyNumberFormat="1" applyFont="1" applyBorder="1"/>
    <xf numFmtId="2" fontId="6" fillId="0" borderId="3" xfId="0" applyNumberFormat="1" applyFont="1" applyBorder="1"/>
    <xf numFmtId="0" fontId="6" fillId="0" borderId="3" xfId="0" applyFont="1" applyBorder="1"/>
    <xf numFmtId="2" fontId="6" fillId="2" borderId="3" xfId="0" applyNumberFormat="1" applyFont="1" applyFill="1" applyBorder="1" applyAlignment="1" applyProtection="1">
      <alignment horizontal="right" wrapText="1"/>
    </xf>
    <xf numFmtId="3" fontId="6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4" fontId="16" fillId="0" borderId="3" xfId="0" applyNumberFormat="1" applyFont="1" applyBorder="1"/>
    <xf numFmtId="0" fontId="0" fillId="0" borderId="0" xfId="0"/>
    <xf numFmtId="0" fontId="6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4" fontId="6" fillId="2" borderId="3" xfId="0" applyNumberFormat="1" applyFont="1" applyFill="1" applyBorder="1" applyAlignment="1" applyProtection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left" vertical="center" wrapText="1"/>
    </xf>
    <xf numFmtId="1" fontId="8" fillId="4" borderId="2" xfId="0" applyNumberFormat="1" applyFont="1" applyFill="1" applyBorder="1" applyAlignment="1">
      <alignment horizontal="left" vertical="center" wrapText="1"/>
    </xf>
    <xf numFmtId="1" fontId="8" fillId="4" borderId="4" xfId="0" applyNumberFormat="1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 applyProtection="1">
      <alignment horizontal="center" vertical="center" wrapText="1"/>
    </xf>
    <xf numFmtId="0" fontId="23" fillId="0" borderId="3" xfId="0" quotePrefix="1" applyFont="1" applyBorder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0" fontId="23" fillId="0" borderId="3" xfId="0" quotePrefix="1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4" fontId="8" fillId="0" borderId="3" xfId="0" applyNumberFormat="1" applyFont="1" applyFill="1" applyBorder="1" applyAlignment="1">
      <alignment horizontal="right"/>
    </xf>
    <xf numFmtId="0" fontId="8" fillId="0" borderId="1" xfId="0" quotePrefix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right" wrapText="1"/>
    </xf>
    <xf numFmtId="0" fontId="8" fillId="0" borderId="1" xfId="0" quotePrefix="1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horizontal="right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24" fillId="2" borderId="6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24" fillId="2" borderId="5" xfId="0" applyNumberFormat="1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0" fontId="23" fillId="0" borderId="3" xfId="0" quotePrefix="1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0" fontId="8" fillId="3" borderId="1" xfId="0" quotePrefix="1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 wrapText="1"/>
    </xf>
    <xf numFmtId="0" fontId="8" fillId="3" borderId="4" xfId="0" quotePrefix="1" applyFont="1" applyFill="1" applyBorder="1" applyAlignment="1">
      <alignment horizontal="left" wrapText="1"/>
    </xf>
    <xf numFmtId="4" fontId="8" fillId="3" borderId="3" xfId="0" quotePrefix="1" applyNumberFormat="1" applyFont="1" applyFill="1" applyBorder="1" applyAlignment="1">
      <alignment horizontal="left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 applyProtection="1">
      <alignment wrapText="1"/>
    </xf>
    <xf numFmtId="4" fontId="26" fillId="3" borderId="3" xfId="0" applyNumberFormat="1" applyFont="1" applyFill="1" applyBorder="1" applyAlignment="1">
      <alignment horizontal="right"/>
    </xf>
    <xf numFmtId="0" fontId="19" fillId="0" borderId="0" xfId="0" applyFont="1"/>
    <xf numFmtId="0" fontId="27" fillId="0" borderId="0" xfId="0" applyFont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23" fillId="3" borderId="2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0" fontId="23" fillId="3" borderId="3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 applyAlignment="1"/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top" wrapText="1"/>
    </xf>
    <xf numFmtId="4" fontId="19" fillId="0" borderId="0" xfId="0" applyNumberFormat="1" applyFont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4" fontId="8" fillId="2" borderId="0" xfId="0" applyNumberFormat="1" applyFont="1" applyFill="1"/>
    <xf numFmtId="1" fontId="8" fillId="2" borderId="1" xfId="0" applyNumberFormat="1" applyFont="1" applyFill="1" applyBorder="1" applyAlignment="1">
      <alignment horizontal="left" vertical="top" wrapText="1"/>
    </xf>
    <xf numFmtId="1" fontId="8" fillId="2" borderId="2" xfId="0" applyNumberFormat="1" applyFont="1" applyFill="1" applyBorder="1" applyAlignment="1">
      <alignment horizontal="left" vertical="top"/>
    </xf>
    <xf numFmtId="1" fontId="8" fillId="2" borderId="4" xfId="0" applyNumberFormat="1" applyFont="1" applyFill="1" applyBorder="1" applyAlignment="1">
      <alignment horizontal="left" vertical="top"/>
    </xf>
  </cellXfs>
  <cellStyles count="3"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opLeftCell="B19" zoomScaleNormal="100" workbookViewId="0">
      <selection activeCell="G39" sqref="G39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79" t="s">
        <v>274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18"/>
    </row>
    <row r="2" spans="2:13" ht="18" customHeight="1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2"/>
    </row>
    <row r="3" spans="2:13" ht="15.75" customHeight="1" x14ac:dyDescent="0.3">
      <c r="B3" s="79" t="s">
        <v>10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17"/>
    </row>
    <row r="4" spans="2:13" ht="18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3"/>
    </row>
    <row r="5" spans="2:13" ht="18" customHeight="1" x14ac:dyDescent="0.3"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16"/>
    </row>
    <row r="6" spans="2:13" ht="18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6"/>
    </row>
    <row r="7" spans="2:13" ht="18" customHeight="1" x14ac:dyDescent="0.3">
      <c r="B7" s="82" t="s">
        <v>47</v>
      </c>
      <c r="C7" s="82"/>
      <c r="D7" s="82"/>
      <c r="E7" s="82"/>
      <c r="F7" s="82"/>
      <c r="G7" s="30"/>
      <c r="H7" s="26"/>
      <c r="I7" s="26"/>
      <c r="J7" s="26"/>
      <c r="K7" s="27"/>
      <c r="L7" s="27"/>
    </row>
    <row r="8" spans="2:13" ht="26.4" x14ac:dyDescent="0.3">
      <c r="B8" s="102" t="s">
        <v>8</v>
      </c>
      <c r="C8" s="102"/>
      <c r="D8" s="102"/>
      <c r="E8" s="102"/>
      <c r="F8" s="102"/>
      <c r="G8" s="103" t="s">
        <v>48</v>
      </c>
      <c r="H8" s="103" t="s">
        <v>257</v>
      </c>
      <c r="I8" s="103" t="s">
        <v>258</v>
      </c>
      <c r="J8" s="103" t="s">
        <v>259</v>
      </c>
      <c r="K8" s="103" t="s">
        <v>20</v>
      </c>
      <c r="L8" s="103" t="s">
        <v>37</v>
      </c>
    </row>
    <row r="9" spans="2:13" x14ac:dyDescent="0.3">
      <c r="B9" s="104">
        <v>1</v>
      </c>
      <c r="C9" s="104"/>
      <c r="D9" s="104"/>
      <c r="E9" s="104"/>
      <c r="F9" s="105"/>
      <c r="G9" s="106">
        <v>2</v>
      </c>
      <c r="H9" s="107">
        <v>3</v>
      </c>
      <c r="I9" s="107">
        <v>4</v>
      </c>
      <c r="J9" s="107">
        <v>5</v>
      </c>
      <c r="K9" s="107" t="s">
        <v>29</v>
      </c>
      <c r="L9" s="107" t="s">
        <v>116</v>
      </c>
    </row>
    <row r="10" spans="2:13" x14ac:dyDescent="0.3">
      <c r="B10" s="108" t="s">
        <v>22</v>
      </c>
      <c r="C10" s="109"/>
      <c r="D10" s="109"/>
      <c r="E10" s="109"/>
      <c r="F10" s="110"/>
      <c r="G10" s="111">
        <v>673085.43</v>
      </c>
      <c r="H10" s="38">
        <v>797552.46</v>
      </c>
      <c r="I10" s="111">
        <v>0</v>
      </c>
      <c r="J10" s="111">
        <v>812418.03</v>
      </c>
      <c r="K10" s="111">
        <f>J10/G10*100</f>
        <v>120.70058179687533</v>
      </c>
      <c r="L10" s="111">
        <f>J10/H10*100</f>
        <v>101.86389870830565</v>
      </c>
    </row>
    <row r="11" spans="2:13" x14ac:dyDescent="0.3">
      <c r="B11" s="112" t="s">
        <v>21</v>
      </c>
      <c r="C11" s="110"/>
      <c r="D11" s="110"/>
      <c r="E11" s="110"/>
      <c r="F11" s="110"/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</row>
    <row r="12" spans="2:13" x14ac:dyDescent="0.3">
      <c r="B12" s="113" t="s">
        <v>0</v>
      </c>
      <c r="C12" s="114"/>
      <c r="D12" s="114"/>
      <c r="E12" s="114"/>
      <c r="F12" s="115"/>
      <c r="G12" s="101">
        <v>673085.43</v>
      </c>
      <c r="H12" s="101">
        <f>H10</f>
        <v>797552.46</v>
      </c>
      <c r="I12" s="101">
        <v>0</v>
      </c>
      <c r="J12" s="101">
        <f>J10</f>
        <v>812418.03</v>
      </c>
      <c r="K12" s="101">
        <v>0</v>
      </c>
      <c r="L12" s="101">
        <f>J12/H12*100</f>
        <v>101.86389870830565</v>
      </c>
    </row>
    <row r="13" spans="2:13" x14ac:dyDescent="0.3">
      <c r="B13" s="116" t="s">
        <v>23</v>
      </c>
      <c r="C13" s="109"/>
      <c r="D13" s="109"/>
      <c r="E13" s="109"/>
      <c r="F13" s="109"/>
      <c r="G13" s="111">
        <v>656465.63</v>
      </c>
      <c r="H13" s="38">
        <v>799261.3</v>
      </c>
      <c r="I13" s="111">
        <v>0</v>
      </c>
      <c r="J13" s="111">
        <v>799247.57</v>
      </c>
      <c r="K13" s="117">
        <f>J13/G13*100</f>
        <v>121.75010137240542</v>
      </c>
      <c r="L13" s="117">
        <f>J13/H13*100</f>
        <v>99.998282163792979</v>
      </c>
    </row>
    <row r="14" spans="2:13" x14ac:dyDescent="0.3">
      <c r="B14" s="118" t="s">
        <v>24</v>
      </c>
      <c r="C14" s="110"/>
      <c r="D14" s="110"/>
      <c r="E14" s="110"/>
      <c r="F14" s="110"/>
      <c r="G14" s="119">
        <v>8520.5</v>
      </c>
      <c r="H14" s="117">
        <v>7762.63</v>
      </c>
      <c r="I14" s="119">
        <v>0</v>
      </c>
      <c r="J14" s="119">
        <v>8423</v>
      </c>
      <c r="K14" s="117">
        <f>J14/G14*100</f>
        <v>98.855700956516628</v>
      </c>
      <c r="L14" s="117">
        <f>J14/H14*100</f>
        <v>108.50703949563484</v>
      </c>
    </row>
    <row r="15" spans="2:13" x14ac:dyDescent="0.3">
      <c r="B15" s="120" t="s">
        <v>1</v>
      </c>
      <c r="C15" s="121"/>
      <c r="D15" s="121"/>
      <c r="E15" s="121"/>
      <c r="F15" s="121"/>
      <c r="G15" s="101">
        <f>G14+G13</f>
        <v>664986.13</v>
      </c>
      <c r="H15" s="122">
        <f>H13+H14</f>
        <v>807023.93</v>
      </c>
      <c r="I15" s="101">
        <v>0</v>
      </c>
      <c r="J15" s="101">
        <f>J14+J13</f>
        <v>807670.57</v>
      </c>
      <c r="K15" s="101">
        <f>J15/G15*100</f>
        <v>121.45675429350685</v>
      </c>
      <c r="L15" s="101">
        <f>J15/H15*100</f>
        <v>100.0801264963729</v>
      </c>
    </row>
    <row r="16" spans="2:13" x14ac:dyDescent="0.3">
      <c r="B16" s="123" t="s">
        <v>2</v>
      </c>
      <c r="C16" s="114"/>
      <c r="D16" s="114"/>
      <c r="E16" s="114"/>
      <c r="F16" s="114"/>
      <c r="G16" s="122">
        <f>G10-G15</f>
        <v>8099.3000000000466</v>
      </c>
      <c r="H16" s="101">
        <v>9471.4800000000978</v>
      </c>
      <c r="I16" s="122">
        <v>0</v>
      </c>
      <c r="J16" s="122">
        <f>J10-J15</f>
        <v>4747.4600000000792</v>
      </c>
      <c r="K16" s="122">
        <v>0</v>
      </c>
      <c r="L16" s="122">
        <v>0</v>
      </c>
    </row>
    <row r="17" spans="1:49" ht="17.399999999999999" x14ac:dyDescent="0.3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"/>
    </row>
    <row r="18" spans="1:49" ht="18" customHeight="1" x14ac:dyDescent="0.3">
      <c r="B18" s="125" t="s">
        <v>44</v>
      </c>
      <c r="C18" s="125"/>
      <c r="D18" s="125"/>
      <c r="E18" s="125"/>
      <c r="F18" s="125"/>
      <c r="G18" s="126"/>
      <c r="H18" s="127"/>
      <c r="I18" s="127"/>
      <c r="J18" s="127"/>
      <c r="K18" s="128"/>
      <c r="L18" s="128"/>
      <c r="M18" s="1"/>
    </row>
    <row r="19" spans="1:49" ht="26.4" x14ac:dyDescent="0.3">
      <c r="B19" s="102" t="s">
        <v>8</v>
      </c>
      <c r="C19" s="102"/>
      <c r="D19" s="102"/>
      <c r="E19" s="102"/>
      <c r="F19" s="102"/>
      <c r="G19" s="103" t="s">
        <v>48</v>
      </c>
      <c r="H19" s="103" t="s">
        <v>257</v>
      </c>
      <c r="I19" s="103" t="s">
        <v>258</v>
      </c>
      <c r="J19" s="103" t="s">
        <v>259</v>
      </c>
      <c r="K19" s="129" t="s">
        <v>20</v>
      </c>
      <c r="L19" s="129" t="s">
        <v>37</v>
      </c>
    </row>
    <row r="20" spans="1:49" x14ac:dyDescent="0.3">
      <c r="B20" s="130">
        <v>1</v>
      </c>
      <c r="C20" s="131"/>
      <c r="D20" s="131"/>
      <c r="E20" s="131"/>
      <c r="F20" s="131"/>
      <c r="G20" s="132">
        <v>2</v>
      </c>
      <c r="H20" s="107">
        <v>3</v>
      </c>
      <c r="I20" s="107">
        <v>4</v>
      </c>
      <c r="J20" s="107">
        <v>5</v>
      </c>
      <c r="K20" s="107" t="s">
        <v>29</v>
      </c>
      <c r="L20" s="107" t="s">
        <v>30</v>
      </c>
    </row>
    <row r="21" spans="1:49" ht="15.75" customHeight="1" x14ac:dyDescent="0.3">
      <c r="B21" s="108" t="s">
        <v>25</v>
      </c>
      <c r="C21" s="133"/>
      <c r="D21" s="133"/>
      <c r="E21" s="133"/>
      <c r="F21" s="133"/>
      <c r="G21" s="134"/>
      <c r="H21" s="119"/>
      <c r="I21" s="119" t="s">
        <v>49</v>
      </c>
      <c r="J21" s="119"/>
      <c r="K21" s="119"/>
      <c r="L21" s="119"/>
    </row>
    <row r="22" spans="1:49" x14ac:dyDescent="0.3">
      <c r="B22" s="108" t="s">
        <v>26</v>
      </c>
      <c r="C22" s="109"/>
      <c r="D22" s="109"/>
      <c r="E22" s="109"/>
      <c r="F22" s="109"/>
      <c r="G22" s="135"/>
      <c r="H22" s="119"/>
      <c r="I22" s="119" t="s">
        <v>49</v>
      </c>
      <c r="J22" s="119"/>
      <c r="K22" s="119"/>
      <c r="L22" s="119"/>
    </row>
    <row r="23" spans="1:49" ht="15" customHeight="1" x14ac:dyDescent="0.3">
      <c r="B23" s="136" t="s">
        <v>38</v>
      </c>
      <c r="C23" s="137"/>
      <c r="D23" s="137"/>
      <c r="E23" s="137"/>
      <c r="F23" s="138"/>
      <c r="G23" s="139"/>
      <c r="H23" s="140"/>
      <c r="I23" s="140"/>
      <c r="J23" s="140"/>
      <c r="K23" s="140"/>
      <c r="L23" s="140"/>
    </row>
    <row r="24" spans="1:49" s="21" customFormat="1" ht="15" customHeight="1" x14ac:dyDescent="0.3">
      <c r="A24"/>
      <c r="B24" s="108" t="s">
        <v>13</v>
      </c>
      <c r="C24" s="109"/>
      <c r="D24" s="109"/>
      <c r="E24" s="109"/>
      <c r="F24" s="109"/>
      <c r="G24" s="135"/>
      <c r="H24" s="119"/>
      <c r="I24" s="119"/>
      <c r="J24" s="119"/>
      <c r="K24" s="119"/>
      <c r="L24" s="11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1" customFormat="1" ht="15" customHeight="1" x14ac:dyDescent="0.3">
      <c r="A25"/>
      <c r="B25" s="108" t="s">
        <v>43</v>
      </c>
      <c r="C25" s="109"/>
      <c r="D25" s="109"/>
      <c r="E25" s="109"/>
      <c r="F25" s="109"/>
      <c r="G25" s="135"/>
      <c r="H25" s="119"/>
      <c r="I25" s="119"/>
      <c r="J25" s="119"/>
      <c r="K25" s="119"/>
      <c r="L25" s="11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5" customFormat="1" x14ac:dyDescent="0.3">
      <c r="A26" s="24"/>
      <c r="B26" s="136" t="s">
        <v>45</v>
      </c>
      <c r="C26" s="137"/>
      <c r="D26" s="137"/>
      <c r="E26" s="137"/>
      <c r="F26" s="138"/>
      <c r="G26" s="139"/>
      <c r="H26" s="141"/>
      <c r="I26" s="141"/>
      <c r="J26" s="141"/>
      <c r="K26" s="141"/>
      <c r="L26" s="141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</row>
    <row r="27" spans="1:49" ht="15.6" x14ac:dyDescent="0.3">
      <c r="B27" s="142" t="s">
        <v>46</v>
      </c>
      <c r="C27" s="142"/>
      <c r="D27" s="142"/>
      <c r="E27" s="142"/>
      <c r="F27" s="142"/>
      <c r="G27" s="143">
        <v>8099.3</v>
      </c>
      <c r="H27" s="101">
        <v>9471.48</v>
      </c>
      <c r="I27" s="101"/>
      <c r="J27" s="101">
        <f>J16</f>
        <v>4747.4600000000792</v>
      </c>
      <c r="K27" s="101"/>
      <c r="L27" s="144"/>
    </row>
    <row r="28" spans="1:49" x14ac:dyDescent="0.3"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</row>
    <row r="29" spans="1:49" x14ac:dyDescent="0.3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49" x14ac:dyDescent="0.3">
      <c r="B30" s="80" t="s">
        <v>275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49" ht="15" customHeight="1" x14ac:dyDescent="0.3">
      <c r="B31" s="80" t="s">
        <v>276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1:49" ht="15" customHeight="1" x14ac:dyDescent="0.3">
      <c r="B32" s="80" t="s">
        <v>41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2:12" ht="36.75" customHeight="1" x14ac:dyDescent="0.3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</row>
    <row r="34" spans="2:12" ht="15" customHeight="1" x14ac:dyDescent="0.3">
      <c r="B34" s="81" t="s">
        <v>277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2:12" x14ac:dyDescent="0.3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</sheetData>
  <mergeCells count="30">
    <mergeCell ref="B2:L2"/>
    <mergeCell ref="B4:L4"/>
    <mergeCell ref="B6:L6"/>
    <mergeCell ref="B17:L17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06"/>
  <sheetViews>
    <sheetView topLeftCell="A73" zoomScale="90" zoomScaleNormal="90" workbookViewId="0">
      <selection activeCell="H42" sqref="H4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8" x14ac:dyDescent="0.25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2:12" ht="15.75" customHeight="1" x14ac:dyDescent="0.3">
      <c r="B2" s="79" t="s">
        <v>10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2:12" ht="18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2:12" ht="15.75" customHeight="1" x14ac:dyDescent="0.3">
      <c r="B4" s="79" t="s">
        <v>40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12" ht="18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2:12" ht="15.75" customHeight="1" x14ac:dyDescent="0.3">
      <c r="B6" s="79" t="s">
        <v>31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2:12" ht="18" x14ac:dyDescent="0.25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ht="45" customHeight="1" x14ac:dyDescent="0.3">
      <c r="B8" s="147" t="s">
        <v>8</v>
      </c>
      <c r="C8" s="148"/>
      <c r="D8" s="148"/>
      <c r="E8" s="148"/>
      <c r="F8" s="149"/>
      <c r="G8" s="150" t="s">
        <v>60</v>
      </c>
      <c r="H8" s="150" t="s">
        <v>257</v>
      </c>
      <c r="I8" s="150" t="s">
        <v>258</v>
      </c>
      <c r="J8" s="150" t="s">
        <v>260</v>
      </c>
      <c r="K8" s="150" t="s">
        <v>20</v>
      </c>
      <c r="L8" s="150" t="s">
        <v>37</v>
      </c>
    </row>
    <row r="9" spans="2:12" x14ac:dyDescent="0.3">
      <c r="B9" s="151">
        <v>1</v>
      </c>
      <c r="C9" s="152"/>
      <c r="D9" s="152"/>
      <c r="E9" s="152"/>
      <c r="F9" s="153"/>
      <c r="G9" s="154">
        <v>2</v>
      </c>
      <c r="H9" s="154">
        <v>3</v>
      </c>
      <c r="I9" s="154">
        <v>4</v>
      </c>
      <c r="J9" s="154">
        <v>5</v>
      </c>
      <c r="K9" s="154" t="s">
        <v>29</v>
      </c>
      <c r="L9" s="154" t="s">
        <v>116</v>
      </c>
    </row>
    <row r="10" spans="2:12" x14ac:dyDescent="0.3">
      <c r="B10" s="4"/>
      <c r="C10" s="4"/>
      <c r="D10" s="4"/>
      <c r="E10" s="4"/>
      <c r="F10" s="4" t="s">
        <v>36</v>
      </c>
      <c r="G10" s="39">
        <f>G11</f>
        <v>673085.43000000017</v>
      </c>
      <c r="H10" s="38">
        <f>H11</f>
        <v>797552.46</v>
      </c>
      <c r="I10" s="38">
        <v>0</v>
      </c>
      <c r="J10" s="39">
        <f>J11</f>
        <v>812418.03</v>
      </c>
      <c r="K10" s="39">
        <f t="shared" ref="K10:K16" si="0">J10/G10*100</f>
        <v>120.70058179687531</v>
      </c>
      <c r="L10" s="39">
        <f>J10/H10*100</f>
        <v>101.86389870830565</v>
      </c>
    </row>
    <row r="11" spans="2:12" x14ac:dyDescent="0.3">
      <c r="B11" s="4">
        <v>6</v>
      </c>
      <c r="C11" s="4"/>
      <c r="D11" s="4"/>
      <c r="E11" s="4"/>
      <c r="F11" s="4" t="s">
        <v>3</v>
      </c>
      <c r="G11" s="49">
        <f>G12+G21+G25+G29+G33</f>
        <v>673085.43000000017</v>
      </c>
      <c r="H11" s="49">
        <f>H12+H25+H29+H33</f>
        <v>797552.46</v>
      </c>
      <c r="I11" s="49">
        <v>0</v>
      </c>
      <c r="J11" s="155">
        <f>J12+J21+J25+J33</f>
        <v>812418.03</v>
      </c>
      <c r="K11" s="39">
        <f t="shared" si="0"/>
        <v>120.70058179687531</v>
      </c>
      <c r="L11" s="39">
        <f>J11/H11*100</f>
        <v>101.86389870830565</v>
      </c>
    </row>
    <row r="12" spans="2:12" ht="26.4" x14ac:dyDescent="0.3">
      <c r="B12" s="4"/>
      <c r="C12" s="4">
        <v>63</v>
      </c>
      <c r="D12" s="4"/>
      <c r="E12" s="4"/>
      <c r="F12" s="4" t="s">
        <v>93</v>
      </c>
      <c r="G12" s="39">
        <f>G13+G16+G18</f>
        <v>557143.31000000017</v>
      </c>
      <c r="H12" s="38">
        <v>653605.07999999996</v>
      </c>
      <c r="I12" s="38">
        <v>0</v>
      </c>
      <c r="J12" s="39">
        <f>J13+J16+J18</f>
        <v>672616.5</v>
      </c>
      <c r="K12" s="39">
        <f t="shared" si="0"/>
        <v>120.72594033301769</v>
      </c>
      <c r="L12" s="39">
        <f>J12/G12*100</f>
        <v>120.72594033301769</v>
      </c>
    </row>
    <row r="13" spans="2:12" ht="28.95" customHeight="1" x14ac:dyDescent="0.3">
      <c r="B13" s="73"/>
      <c r="C13" s="73"/>
      <c r="D13" s="73">
        <v>636</v>
      </c>
      <c r="E13" s="73"/>
      <c r="F13" s="15" t="s">
        <v>93</v>
      </c>
      <c r="G13" s="75">
        <f>G14+G15</f>
        <v>556183.96000000008</v>
      </c>
      <c r="H13" s="74">
        <v>0</v>
      </c>
      <c r="I13" s="74">
        <v>0</v>
      </c>
      <c r="J13" s="75">
        <f>J14+J15</f>
        <v>672433</v>
      </c>
      <c r="K13" s="75">
        <f t="shared" si="0"/>
        <v>120.90118528409195</v>
      </c>
      <c r="L13" s="75">
        <v>0</v>
      </c>
    </row>
    <row r="14" spans="2:12" ht="26.4" x14ac:dyDescent="0.3">
      <c r="B14" s="73"/>
      <c r="C14" s="73"/>
      <c r="D14" s="73"/>
      <c r="E14" s="73">
        <v>6361</v>
      </c>
      <c r="F14" s="15" t="s">
        <v>94</v>
      </c>
      <c r="G14" s="75">
        <v>550645.67000000004</v>
      </c>
      <c r="H14" s="74">
        <v>0</v>
      </c>
      <c r="I14" s="74">
        <v>0</v>
      </c>
      <c r="J14" s="75">
        <v>665349.36</v>
      </c>
      <c r="K14" s="75">
        <f t="shared" si="0"/>
        <v>120.83076218505448</v>
      </c>
      <c r="L14" s="75">
        <v>0</v>
      </c>
    </row>
    <row r="15" spans="2:12" ht="26.4" x14ac:dyDescent="0.3">
      <c r="B15" s="73"/>
      <c r="C15" s="73"/>
      <c r="D15" s="73"/>
      <c r="E15" s="73">
        <v>6362</v>
      </c>
      <c r="F15" s="15" t="s">
        <v>127</v>
      </c>
      <c r="G15" s="75">
        <v>5538.29</v>
      </c>
      <c r="H15" s="74">
        <v>0</v>
      </c>
      <c r="I15" s="74">
        <v>0</v>
      </c>
      <c r="J15" s="75">
        <v>7083.64</v>
      </c>
      <c r="K15" s="75">
        <f t="shared" si="0"/>
        <v>127.90301699622087</v>
      </c>
      <c r="L15" s="75">
        <v>0</v>
      </c>
    </row>
    <row r="16" spans="2:12" x14ac:dyDescent="0.3">
      <c r="B16" s="73"/>
      <c r="C16" s="73"/>
      <c r="D16" s="73">
        <v>638</v>
      </c>
      <c r="E16" s="73"/>
      <c r="F16" s="15" t="s">
        <v>123</v>
      </c>
      <c r="G16" s="75">
        <v>932.8</v>
      </c>
      <c r="H16" s="74">
        <v>0</v>
      </c>
      <c r="I16" s="74">
        <v>0</v>
      </c>
      <c r="J16" s="75">
        <v>153.5</v>
      </c>
      <c r="K16" s="75">
        <f t="shared" si="0"/>
        <v>16.455831903945111</v>
      </c>
      <c r="L16" s="75">
        <v>0</v>
      </c>
    </row>
    <row r="17" spans="2:12" ht="18.600000000000001" customHeight="1" x14ac:dyDescent="0.3">
      <c r="B17" s="73"/>
      <c r="C17" s="73"/>
      <c r="D17" s="73"/>
      <c r="E17" s="73">
        <v>6381</v>
      </c>
      <c r="F17" s="15" t="s">
        <v>124</v>
      </c>
      <c r="G17" s="75">
        <v>932.8</v>
      </c>
      <c r="H17" s="74">
        <v>0</v>
      </c>
      <c r="I17" s="74">
        <v>0</v>
      </c>
      <c r="J17" s="75">
        <v>153.5</v>
      </c>
      <c r="K17" s="75">
        <v>0</v>
      </c>
      <c r="L17" s="75">
        <v>0</v>
      </c>
    </row>
    <row r="18" spans="2:12" ht="26.4" x14ac:dyDescent="0.3">
      <c r="B18" s="73"/>
      <c r="C18" s="73"/>
      <c r="D18" s="73">
        <v>639</v>
      </c>
      <c r="E18" s="73"/>
      <c r="F18" s="15" t="s">
        <v>125</v>
      </c>
      <c r="G18" s="75">
        <v>26.55</v>
      </c>
      <c r="H18" s="74">
        <v>0</v>
      </c>
      <c r="I18" s="74">
        <v>0</v>
      </c>
      <c r="J18" s="75">
        <v>30</v>
      </c>
      <c r="K18" s="75">
        <v>0</v>
      </c>
      <c r="L18" s="75">
        <v>0</v>
      </c>
    </row>
    <row r="19" spans="2:12" ht="26.4" x14ac:dyDescent="0.3">
      <c r="B19" s="73"/>
      <c r="C19" s="73"/>
      <c r="D19" s="73"/>
      <c r="E19" s="73">
        <v>6391</v>
      </c>
      <c r="F19" s="15" t="s">
        <v>126</v>
      </c>
      <c r="G19" s="75">
        <v>26.55</v>
      </c>
      <c r="H19" s="74">
        <v>0</v>
      </c>
      <c r="I19" s="74">
        <v>0</v>
      </c>
      <c r="J19" s="75">
        <v>30</v>
      </c>
      <c r="K19" s="75">
        <v>0</v>
      </c>
      <c r="L19" s="75">
        <v>0</v>
      </c>
    </row>
    <row r="20" spans="2:12" x14ac:dyDescent="0.3">
      <c r="B20" s="73"/>
      <c r="C20" s="73"/>
      <c r="D20" s="5"/>
      <c r="E20" s="5" t="s">
        <v>12</v>
      </c>
      <c r="F20" s="5"/>
      <c r="G20" s="75"/>
      <c r="H20" s="74"/>
      <c r="I20" s="74">
        <v>0</v>
      </c>
      <c r="J20" s="75"/>
      <c r="K20" s="75"/>
      <c r="L20" s="75"/>
    </row>
    <row r="21" spans="2:12" x14ac:dyDescent="0.3">
      <c r="B21" s="12"/>
      <c r="C21" s="12">
        <v>64</v>
      </c>
      <c r="D21" s="32"/>
      <c r="E21" s="32"/>
      <c r="F21" s="32" t="s">
        <v>56</v>
      </c>
      <c r="G21" s="39">
        <v>0.01</v>
      </c>
      <c r="H21" s="38">
        <v>0</v>
      </c>
      <c r="I21" s="38">
        <v>0</v>
      </c>
      <c r="J21" s="39">
        <v>0</v>
      </c>
      <c r="K21" s="39">
        <f>J21/G21*100</f>
        <v>0</v>
      </c>
      <c r="L21" s="39">
        <v>0</v>
      </c>
    </row>
    <row r="22" spans="2:12" x14ac:dyDescent="0.3">
      <c r="B22" s="73"/>
      <c r="C22" s="73"/>
      <c r="D22" s="5">
        <v>641</v>
      </c>
      <c r="E22" s="5"/>
      <c r="F22" s="5" t="s">
        <v>57</v>
      </c>
      <c r="G22" s="75">
        <v>0.01</v>
      </c>
      <c r="H22" s="74">
        <v>0</v>
      </c>
      <c r="I22" s="74">
        <v>0</v>
      </c>
      <c r="J22" s="75">
        <v>0</v>
      </c>
      <c r="K22" s="75">
        <f>J22/G22*100</f>
        <v>0</v>
      </c>
      <c r="L22" s="75">
        <v>0</v>
      </c>
    </row>
    <row r="23" spans="2:12" x14ac:dyDescent="0.3">
      <c r="B23" s="73"/>
      <c r="C23" s="73"/>
      <c r="D23" s="5"/>
      <c r="E23" s="5">
        <v>6413</v>
      </c>
      <c r="F23" s="5" t="s">
        <v>58</v>
      </c>
      <c r="G23" s="75">
        <v>0.01</v>
      </c>
      <c r="H23" s="74">
        <v>0</v>
      </c>
      <c r="I23" s="74">
        <v>0</v>
      </c>
      <c r="J23" s="75">
        <v>0</v>
      </c>
      <c r="K23" s="75">
        <f>J23/G23*100</f>
        <v>0</v>
      </c>
      <c r="L23" s="75">
        <v>0</v>
      </c>
    </row>
    <row r="24" spans="2:12" x14ac:dyDescent="0.3">
      <c r="B24" s="73"/>
      <c r="C24" s="73"/>
      <c r="D24" s="5"/>
      <c r="E24" s="5"/>
      <c r="F24" s="5"/>
      <c r="G24" s="75"/>
      <c r="H24" s="74">
        <v>0</v>
      </c>
      <c r="I24" s="74">
        <v>0</v>
      </c>
      <c r="J24" s="75"/>
      <c r="K24" s="75"/>
      <c r="L24" s="75"/>
    </row>
    <row r="25" spans="2:12" ht="26.4" x14ac:dyDescent="0.3">
      <c r="B25" s="12"/>
      <c r="C25" s="12">
        <v>65</v>
      </c>
      <c r="D25" s="32"/>
      <c r="E25" s="32"/>
      <c r="F25" s="34" t="s">
        <v>52</v>
      </c>
      <c r="G25" s="39">
        <v>9999.2199999999993</v>
      </c>
      <c r="H25" s="38">
        <v>9669.6</v>
      </c>
      <c r="I25" s="38">
        <v>0</v>
      </c>
      <c r="J25" s="39">
        <v>12589</v>
      </c>
      <c r="K25" s="39">
        <f>J25/G25*100</f>
        <v>125.89982018597452</v>
      </c>
      <c r="L25" s="39">
        <f>J25/H25*100</f>
        <v>130.19152808802846</v>
      </c>
    </row>
    <row r="26" spans="2:12" x14ac:dyDescent="0.3">
      <c r="B26" s="73"/>
      <c r="C26" s="73"/>
      <c r="D26" s="5">
        <v>651</v>
      </c>
      <c r="E26" s="5"/>
      <c r="F26" s="5" t="s">
        <v>51</v>
      </c>
      <c r="G26" s="75">
        <v>9999.2199999999993</v>
      </c>
      <c r="H26" s="74">
        <v>0</v>
      </c>
      <c r="I26" s="74">
        <v>0</v>
      </c>
      <c r="J26" s="75">
        <v>12589</v>
      </c>
      <c r="K26" s="75">
        <f>J26/G26*100</f>
        <v>125.89982018597452</v>
      </c>
      <c r="L26" s="75">
        <v>0</v>
      </c>
    </row>
    <row r="27" spans="2:12" x14ac:dyDescent="0.3">
      <c r="B27" s="73"/>
      <c r="C27" s="73"/>
      <c r="D27" s="5"/>
      <c r="E27" s="5">
        <v>6526</v>
      </c>
      <c r="F27" s="5" t="s">
        <v>50</v>
      </c>
      <c r="G27" s="75">
        <v>9999.2199999999993</v>
      </c>
      <c r="H27" s="74">
        <v>0</v>
      </c>
      <c r="I27" s="74">
        <v>0</v>
      </c>
      <c r="J27" s="75">
        <v>12589</v>
      </c>
      <c r="K27" s="75">
        <f>J27/G27*100</f>
        <v>125.89982018597452</v>
      </c>
      <c r="L27" s="75">
        <v>0</v>
      </c>
    </row>
    <row r="28" spans="2:12" x14ac:dyDescent="0.3">
      <c r="B28" s="73"/>
      <c r="C28" s="73"/>
      <c r="D28" s="5"/>
      <c r="E28" s="5"/>
      <c r="F28" s="5"/>
      <c r="G28" s="75"/>
      <c r="H28" s="74"/>
      <c r="I28" s="74" t="s">
        <v>49</v>
      </c>
      <c r="J28" s="75"/>
      <c r="K28" s="75"/>
      <c r="L28" s="75"/>
    </row>
    <row r="29" spans="2:12" ht="26.4" x14ac:dyDescent="0.3">
      <c r="B29" s="12"/>
      <c r="C29" s="12">
        <v>66</v>
      </c>
      <c r="D29" s="32"/>
      <c r="E29" s="32"/>
      <c r="F29" s="4" t="s">
        <v>14</v>
      </c>
      <c r="G29" s="39">
        <v>1866.6</v>
      </c>
      <c r="H29" s="38">
        <v>133.38999999999999</v>
      </c>
      <c r="I29" s="38">
        <v>0</v>
      </c>
      <c r="J29" s="39">
        <v>0</v>
      </c>
      <c r="K29" s="39">
        <f>J29/G29*100</f>
        <v>0</v>
      </c>
      <c r="L29" s="39">
        <f>J29/G29*100</f>
        <v>0</v>
      </c>
    </row>
    <row r="30" spans="2:12" ht="26.4" x14ac:dyDescent="0.3">
      <c r="B30" s="73"/>
      <c r="C30" s="12"/>
      <c r="D30" s="5">
        <v>663</v>
      </c>
      <c r="E30" s="5"/>
      <c r="F30" s="7" t="s">
        <v>243</v>
      </c>
      <c r="G30" s="75">
        <v>0</v>
      </c>
      <c r="H30" s="74">
        <v>0</v>
      </c>
      <c r="I30" s="74">
        <v>0</v>
      </c>
      <c r="J30" s="75">
        <v>0</v>
      </c>
      <c r="K30" s="75">
        <v>0</v>
      </c>
      <c r="L30" s="75">
        <v>0</v>
      </c>
    </row>
    <row r="31" spans="2:12" x14ac:dyDescent="0.3">
      <c r="B31" s="73"/>
      <c r="C31" s="12"/>
      <c r="D31" s="5"/>
      <c r="E31" s="5">
        <v>6631</v>
      </c>
      <c r="F31" s="7" t="s">
        <v>59</v>
      </c>
      <c r="G31" s="75">
        <v>1866.6</v>
      </c>
      <c r="H31" s="74">
        <v>0</v>
      </c>
      <c r="I31" s="74">
        <v>0</v>
      </c>
      <c r="J31" s="75">
        <v>0</v>
      </c>
      <c r="K31" s="75">
        <f>J31/G31*100</f>
        <v>0</v>
      </c>
      <c r="L31" s="75">
        <v>0</v>
      </c>
    </row>
    <row r="32" spans="2:12" x14ac:dyDescent="0.3">
      <c r="B32" s="73"/>
      <c r="C32" s="73"/>
      <c r="D32" s="5"/>
      <c r="E32" s="5"/>
      <c r="F32" s="7" t="s">
        <v>17</v>
      </c>
      <c r="G32" s="75"/>
      <c r="H32" s="74"/>
      <c r="I32" s="74" t="s">
        <v>49</v>
      </c>
      <c r="J32" s="75"/>
      <c r="K32" s="75"/>
      <c r="L32" s="75"/>
    </row>
    <row r="33" spans="2:12" ht="30.75" customHeight="1" x14ac:dyDescent="0.3">
      <c r="B33" s="12"/>
      <c r="C33" s="12">
        <v>67</v>
      </c>
      <c r="D33" s="32"/>
      <c r="E33" s="32"/>
      <c r="F33" s="33" t="s">
        <v>53</v>
      </c>
      <c r="G33" s="39">
        <f>G34</f>
        <v>104076.29000000001</v>
      </c>
      <c r="H33" s="38">
        <v>134144.39000000001</v>
      </c>
      <c r="I33" s="38">
        <v>0</v>
      </c>
      <c r="J33" s="39">
        <v>127212.53</v>
      </c>
      <c r="K33" s="39">
        <f>J33/G33*100</f>
        <v>122.23007757098181</v>
      </c>
      <c r="L33" s="39">
        <f>J33/H33*100</f>
        <v>94.832538282070516</v>
      </c>
    </row>
    <row r="34" spans="2:12" ht="26.4" x14ac:dyDescent="0.3">
      <c r="B34" s="73"/>
      <c r="C34" s="73"/>
      <c r="D34" s="73">
        <v>671</v>
      </c>
      <c r="E34" s="73"/>
      <c r="F34" s="15" t="s">
        <v>54</v>
      </c>
      <c r="G34" s="75">
        <f>G35+G36</f>
        <v>104076.29000000001</v>
      </c>
      <c r="H34" s="74">
        <v>0</v>
      </c>
      <c r="I34" s="74">
        <v>0</v>
      </c>
      <c r="J34" s="75">
        <v>127212.53</v>
      </c>
      <c r="K34" s="75">
        <f>J34/G34*100</f>
        <v>122.23007757098181</v>
      </c>
      <c r="L34" s="75">
        <v>0</v>
      </c>
    </row>
    <row r="35" spans="2:12" ht="26.4" x14ac:dyDescent="0.3">
      <c r="B35" s="73"/>
      <c r="C35" s="73"/>
      <c r="D35" s="73"/>
      <c r="E35" s="73">
        <v>6711</v>
      </c>
      <c r="F35" s="15" t="s">
        <v>55</v>
      </c>
      <c r="G35" s="75">
        <v>101478.97</v>
      </c>
      <c r="H35" s="74">
        <v>0</v>
      </c>
      <c r="I35" s="74">
        <v>0</v>
      </c>
      <c r="J35" s="75">
        <v>127212.53</v>
      </c>
      <c r="K35" s="75">
        <f>J35/G35*100</f>
        <v>125.35851516821663</v>
      </c>
      <c r="L35" s="75">
        <v>0</v>
      </c>
    </row>
    <row r="36" spans="2:12" ht="27.6" customHeight="1" x14ac:dyDescent="0.3">
      <c r="B36" s="73"/>
      <c r="C36" s="73"/>
      <c r="D36" s="73"/>
      <c r="E36" s="73">
        <v>6712</v>
      </c>
      <c r="F36" s="15" t="s">
        <v>128</v>
      </c>
      <c r="G36" s="75">
        <v>2597.3200000000002</v>
      </c>
      <c r="H36" s="74">
        <v>0</v>
      </c>
      <c r="I36" s="74">
        <v>0</v>
      </c>
      <c r="J36" s="75">
        <v>0</v>
      </c>
      <c r="K36" s="75">
        <v>0</v>
      </c>
      <c r="L36" s="75">
        <v>0</v>
      </c>
    </row>
    <row r="37" spans="2:12" x14ac:dyDescent="0.3">
      <c r="B37" s="73"/>
      <c r="C37" s="73"/>
      <c r="D37" s="73"/>
      <c r="E37" s="73" t="s">
        <v>12</v>
      </c>
      <c r="F37" s="15"/>
      <c r="G37" s="65"/>
      <c r="H37" s="65"/>
      <c r="I37" s="74"/>
      <c r="J37" s="45"/>
      <c r="K37" s="45"/>
      <c r="L37" s="45"/>
    </row>
    <row r="38" spans="2:12" ht="17.399999999999999" x14ac:dyDescent="0.3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pans="2:12" ht="36.75" customHeight="1" x14ac:dyDescent="0.3">
      <c r="B39" s="147" t="s">
        <v>8</v>
      </c>
      <c r="C39" s="148"/>
      <c r="D39" s="148"/>
      <c r="E39" s="148"/>
      <c r="F39" s="149"/>
      <c r="G39" s="150" t="s">
        <v>60</v>
      </c>
      <c r="H39" s="150" t="s">
        <v>257</v>
      </c>
      <c r="I39" s="150" t="s">
        <v>258</v>
      </c>
      <c r="J39" s="150" t="s">
        <v>260</v>
      </c>
      <c r="K39" s="150" t="s">
        <v>20</v>
      </c>
      <c r="L39" s="150" t="s">
        <v>37</v>
      </c>
    </row>
    <row r="40" spans="2:12" x14ac:dyDescent="0.3">
      <c r="B40" s="151">
        <v>1</v>
      </c>
      <c r="C40" s="152"/>
      <c r="D40" s="152"/>
      <c r="E40" s="152"/>
      <c r="F40" s="153"/>
      <c r="G40" s="154">
        <v>2</v>
      </c>
      <c r="H40" s="154">
        <v>3</v>
      </c>
      <c r="I40" s="154">
        <v>4</v>
      </c>
      <c r="J40" s="154">
        <v>5</v>
      </c>
      <c r="K40" s="154" t="s">
        <v>29</v>
      </c>
      <c r="L40" s="154" t="s">
        <v>30</v>
      </c>
    </row>
    <row r="41" spans="2:12" x14ac:dyDescent="0.3">
      <c r="B41" s="4"/>
      <c r="C41" s="4"/>
      <c r="D41" s="4"/>
      <c r="E41" s="4"/>
      <c r="F41" s="4" t="s">
        <v>35</v>
      </c>
      <c r="G41" s="39">
        <f>G42+G93</f>
        <v>664986.13</v>
      </c>
      <c r="H41" s="38">
        <f>H42+H93</f>
        <v>677538.10999999987</v>
      </c>
      <c r="I41" s="74">
        <v>0</v>
      </c>
      <c r="J41" s="39">
        <f>J42+J93</f>
        <v>807670.57</v>
      </c>
      <c r="K41" s="39">
        <f t="shared" ref="K41:K68" si="1">J41/G41*100</f>
        <v>121.45675429350685</v>
      </c>
      <c r="L41" s="39">
        <f>J41/H41*100</f>
        <v>119.20666278093199</v>
      </c>
    </row>
    <row r="42" spans="2:12" x14ac:dyDescent="0.3">
      <c r="B42" s="4">
        <v>3</v>
      </c>
      <c r="C42" s="4"/>
      <c r="D42" s="4"/>
      <c r="E42" s="4"/>
      <c r="F42" s="4" t="s">
        <v>4</v>
      </c>
      <c r="G42" s="39">
        <f>G43+G51+G81+G86+G89</f>
        <v>656465.63</v>
      </c>
      <c r="H42" s="38">
        <f>H43+H51+H81+H86+H89</f>
        <v>669123.09999999986</v>
      </c>
      <c r="I42" s="38">
        <v>0</v>
      </c>
      <c r="J42" s="39">
        <f>J43+J51+J81+J86+J89</f>
        <v>799247.57</v>
      </c>
      <c r="K42" s="39">
        <f t="shared" si="1"/>
        <v>121.75010137240542</v>
      </c>
      <c r="L42" s="39">
        <f>J42/H42*100</f>
        <v>119.44701505597402</v>
      </c>
    </row>
    <row r="43" spans="2:12" x14ac:dyDescent="0.3">
      <c r="B43" s="4"/>
      <c r="C43" s="4">
        <v>31</v>
      </c>
      <c r="D43" s="4"/>
      <c r="E43" s="4"/>
      <c r="F43" s="4" t="s">
        <v>5</v>
      </c>
      <c r="G43" s="39">
        <f>G44+G46+G48</f>
        <v>520839.87</v>
      </c>
      <c r="H43" s="38">
        <v>526642.07999999996</v>
      </c>
      <c r="I43" s="38">
        <v>0</v>
      </c>
      <c r="J43" s="39">
        <f>J44+J46+J48</f>
        <v>656302.79</v>
      </c>
      <c r="K43" s="39">
        <f t="shared" si="1"/>
        <v>126.00855422224109</v>
      </c>
      <c r="L43" s="39">
        <f>J43/H43*100</f>
        <v>124.62027151343472</v>
      </c>
    </row>
    <row r="44" spans="2:12" x14ac:dyDescent="0.3">
      <c r="B44" s="73"/>
      <c r="C44" s="73"/>
      <c r="D44" s="73">
        <v>311</v>
      </c>
      <c r="E44" s="73"/>
      <c r="F44" s="73" t="s">
        <v>27</v>
      </c>
      <c r="G44" s="75">
        <v>428743.26</v>
      </c>
      <c r="H44" s="74">
        <v>0</v>
      </c>
      <c r="I44" s="74">
        <v>0</v>
      </c>
      <c r="J44" s="75">
        <f>J45</f>
        <v>541786.15</v>
      </c>
      <c r="K44" s="75">
        <f t="shared" si="1"/>
        <v>126.36610310795324</v>
      </c>
      <c r="L44" s="75">
        <v>0</v>
      </c>
    </row>
    <row r="45" spans="2:12" x14ac:dyDescent="0.3">
      <c r="B45" s="73"/>
      <c r="C45" s="73"/>
      <c r="D45" s="73"/>
      <c r="E45" s="73">
        <v>3111</v>
      </c>
      <c r="F45" s="73" t="s">
        <v>28</v>
      </c>
      <c r="G45" s="75">
        <v>428743.26</v>
      </c>
      <c r="H45" s="74">
        <v>0</v>
      </c>
      <c r="I45" s="74">
        <v>0</v>
      </c>
      <c r="J45" s="75">
        <v>541786.15</v>
      </c>
      <c r="K45" s="75">
        <f t="shared" si="1"/>
        <v>126.36610310795324</v>
      </c>
      <c r="L45" s="75">
        <v>0</v>
      </c>
    </row>
    <row r="46" spans="2:12" x14ac:dyDescent="0.3">
      <c r="B46" s="78"/>
      <c r="C46" s="77"/>
      <c r="D46" s="77">
        <v>312</v>
      </c>
      <c r="E46" s="77"/>
      <c r="F46" s="77" t="s">
        <v>61</v>
      </c>
      <c r="G46" s="75">
        <v>21381.23</v>
      </c>
      <c r="H46" s="74">
        <v>0</v>
      </c>
      <c r="I46" s="74">
        <v>0</v>
      </c>
      <c r="J46" s="75">
        <v>24948.17</v>
      </c>
      <c r="K46" s="75">
        <f t="shared" si="1"/>
        <v>116.68257625964455</v>
      </c>
      <c r="L46" s="75">
        <v>0</v>
      </c>
    </row>
    <row r="47" spans="2:12" x14ac:dyDescent="0.3">
      <c r="B47" s="78"/>
      <c r="C47" s="77"/>
      <c r="D47" s="77"/>
      <c r="E47" s="77">
        <v>3121</v>
      </c>
      <c r="F47" s="77" t="s">
        <v>61</v>
      </c>
      <c r="G47" s="75">
        <v>21381.23</v>
      </c>
      <c r="H47" s="74">
        <v>0</v>
      </c>
      <c r="I47" s="74">
        <v>0</v>
      </c>
      <c r="J47" s="75">
        <v>24948.17</v>
      </c>
      <c r="K47" s="75">
        <f t="shared" si="1"/>
        <v>116.68257625964455</v>
      </c>
      <c r="L47" s="75">
        <v>0</v>
      </c>
    </row>
    <row r="48" spans="2:12" x14ac:dyDescent="0.3">
      <c r="B48" s="78"/>
      <c r="C48" s="78"/>
      <c r="D48" s="78">
        <v>313</v>
      </c>
      <c r="E48" s="78"/>
      <c r="F48" s="78" t="s">
        <v>62</v>
      </c>
      <c r="G48" s="39">
        <v>70715.38</v>
      </c>
      <c r="H48" s="38">
        <v>0</v>
      </c>
      <c r="I48" s="38">
        <v>0</v>
      </c>
      <c r="J48" s="39">
        <v>89568.47</v>
      </c>
      <c r="K48" s="39">
        <f t="shared" si="1"/>
        <v>126.66052278867765</v>
      </c>
      <c r="L48" s="39">
        <v>0</v>
      </c>
    </row>
    <row r="49" spans="2:12" x14ac:dyDescent="0.3">
      <c r="B49" s="78"/>
      <c r="C49" s="77"/>
      <c r="D49" s="77"/>
      <c r="E49" s="77">
        <v>3132</v>
      </c>
      <c r="F49" s="77" t="s">
        <v>63</v>
      </c>
      <c r="G49" s="75">
        <v>70715.38</v>
      </c>
      <c r="H49" s="74">
        <v>0</v>
      </c>
      <c r="I49" s="74">
        <v>0</v>
      </c>
      <c r="J49" s="75">
        <v>89568.47</v>
      </c>
      <c r="K49" s="75">
        <f t="shared" si="1"/>
        <v>126.66052278867765</v>
      </c>
      <c r="L49" s="75">
        <v>0</v>
      </c>
    </row>
    <row r="50" spans="2:12" ht="26.4" x14ac:dyDescent="0.3">
      <c r="B50" s="78"/>
      <c r="C50" s="77"/>
      <c r="D50" s="77"/>
      <c r="E50" s="77">
        <v>3133</v>
      </c>
      <c r="F50" s="77" t="s">
        <v>241</v>
      </c>
      <c r="G50" s="75">
        <v>0</v>
      </c>
      <c r="H50" s="74">
        <v>0</v>
      </c>
      <c r="I50" s="74">
        <v>0</v>
      </c>
      <c r="J50" s="75">
        <v>0</v>
      </c>
      <c r="K50" s="75">
        <v>0</v>
      </c>
      <c r="L50" s="75">
        <v>0</v>
      </c>
    </row>
    <row r="51" spans="2:12" x14ac:dyDescent="0.3">
      <c r="B51" s="78"/>
      <c r="C51" s="78">
        <v>32</v>
      </c>
      <c r="D51" s="78"/>
      <c r="E51" s="78"/>
      <c r="F51" s="78" t="s">
        <v>11</v>
      </c>
      <c r="G51" s="39">
        <v>89435.5</v>
      </c>
      <c r="H51" s="38">
        <v>97072.49</v>
      </c>
      <c r="I51" s="38">
        <v>0</v>
      </c>
      <c r="J51" s="39">
        <v>92121.43</v>
      </c>
      <c r="K51" s="39">
        <f t="shared" si="1"/>
        <v>103.00320342593265</v>
      </c>
      <c r="L51" s="39">
        <f>J51/H51*100</f>
        <v>94.899626042352452</v>
      </c>
    </row>
    <row r="52" spans="2:12" x14ac:dyDescent="0.3">
      <c r="B52" s="78"/>
      <c r="C52" s="77"/>
      <c r="D52" s="77">
        <v>321</v>
      </c>
      <c r="E52" s="78"/>
      <c r="F52" s="77" t="s">
        <v>64</v>
      </c>
      <c r="G52" s="75">
        <v>28059.33</v>
      </c>
      <c r="H52" s="74">
        <v>0</v>
      </c>
      <c r="I52" s="74">
        <v>0</v>
      </c>
      <c r="J52" s="75">
        <v>27744.61</v>
      </c>
      <c r="K52" s="75">
        <f t="shared" si="1"/>
        <v>98.878376639784335</v>
      </c>
      <c r="L52" s="75">
        <v>0</v>
      </c>
    </row>
    <row r="53" spans="2:12" x14ac:dyDescent="0.3">
      <c r="B53" s="78"/>
      <c r="C53" s="77"/>
      <c r="D53" s="77"/>
      <c r="E53" s="77">
        <v>3211</v>
      </c>
      <c r="F53" s="77" t="s">
        <v>65</v>
      </c>
      <c r="G53" s="75">
        <v>2882.66</v>
      </c>
      <c r="H53" s="74">
        <v>0</v>
      </c>
      <c r="I53" s="74">
        <v>0</v>
      </c>
      <c r="J53" s="75">
        <v>3044.44</v>
      </c>
      <c r="K53" s="75">
        <f t="shared" si="1"/>
        <v>105.61217764148392</v>
      </c>
      <c r="L53" s="75">
        <v>0</v>
      </c>
    </row>
    <row r="54" spans="2:12" ht="26.4" x14ac:dyDescent="0.3">
      <c r="B54" s="78"/>
      <c r="C54" s="77"/>
      <c r="D54" s="77"/>
      <c r="E54" s="77">
        <v>3212</v>
      </c>
      <c r="F54" s="77" t="s">
        <v>66</v>
      </c>
      <c r="G54" s="75">
        <v>25001.67</v>
      </c>
      <c r="H54" s="74">
        <v>0</v>
      </c>
      <c r="I54" s="74">
        <v>0</v>
      </c>
      <c r="J54" s="75">
        <v>24480.17</v>
      </c>
      <c r="K54" s="75">
        <f t="shared" si="1"/>
        <v>97.914139335492393</v>
      </c>
      <c r="L54" s="75">
        <v>0</v>
      </c>
    </row>
    <row r="55" spans="2:12" x14ac:dyDescent="0.3">
      <c r="B55" s="78"/>
      <c r="C55" s="77"/>
      <c r="D55" s="77"/>
      <c r="E55" s="77">
        <v>3213</v>
      </c>
      <c r="F55" s="77" t="s">
        <v>67</v>
      </c>
      <c r="G55" s="75">
        <v>175</v>
      </c>
      <c r="H55" s="74">
        <v>0</v>
      </c>
      <c r="I55" s="74">
        <v>0</v>
      </c>
      <c r="J55" s="75">
        <v>220</v>
      </c>
      <c r="K55" s="75">
        <f t="shared" si="1"/>
        <v>125.71428571428571</v>
      </c>
      <c r="L55" s="75">
        <v>0</v>
      </c>
    </row>
    <row r="56" spans="2:12" x14ac:dyDescent="0.3">
      <c r="B56" s="78"/>
      <c r="C56" s="77"/>
      <c r="D56" s="77"/>
      <c r="E56" s="77">
        <v>3214</v>
      </c>
      <c r="F56" s="77" t="s">
        <v>68</v>
      </c>
      <c r="G56" s="75">
        <v>0</v>
      </c>
      <c r="H56" s="74">
        <v>0</v>
      </c>
      <c r="I56" s="74">
        <v>0</v>
      </c>
      <c r="J56" s="75">
        <v>0</v>
      </c>
      <c r="K56" s="75">
        <v>0</v>
      </c>
      <c r="L56" s="75">
        <v>0</v>
      </c>
    </row>
    <row r="57" spans="2:12" x14ac:dyDescent="0.3">
      <c r="B57" s="73"/>
      <c r="C57" s="73"/>
      <c r="D57" s="73">
        <v>322</v>
      </c>
      <c r="E57" s="73"/>
      <c r="F57" s="73" t="s">
        <v>69</v>
      </c>
      <c r="G57" s="75">
        <v>43337.63</v>
      </c>
      <c r="H57" s="74">
        <v>0</v>
      </c>
      <c r="I57" s="74">
        <v>0</v>
      </c>
      <c r="J57" s="75">
        <v>45778.78</v>
      </c>
      <c r="K57" s="75">
        <f t="shared" si="1"/>
        <v>105.63286455673742</v>
      </c>
      <c r="L57" s="75">
        <v>0</v>
      </c>
    </row>
    <row r="58" spans="2:12" x14ac:dyDescent="0.3">
      <c r="B58" s="73"/>
      <c r="C58" s="12"/>
      <c r="D58" s="73"/>
      <c r="E58" s="73">
        <v>3221</v>
      </c>
      <c r="F58" s="15" t="s">
        <v>70</v>
      </c>
      <c r="G58" s="75">
        <v>4770.47</v>
      </c>
      <c r="H58" s="74">
        <v>0</v>
      </c>
      <c r="I58" s="74">
        <v>0</v>
      </c>
      <c r="J58" s="75">
        <v>8040.97</v>
      </c>
      <c r="K58" s="75">
        <f t="shared" si="1"/>
        <v>168.55718618920147</v>
      </c>
      <c r="L58" s="75">
        <v>0</v>
      </c>
    </row>
    <row r="59" spans="2:12" x14ac:dyDescent="0.3">
      <c r="B59" s="73"/>
      <c r="C59" s="12"/>
      <c r="D59" s="73"/>
      <c r="E59" s="73">
        <v>3222</v>
      </c>
      <c r="F59" s="15" t="s">
        <v>71</v>
      </c>
      <c r="G59" s="75">
        <v>22666.34</v>
      </c>
      <c r="H59" s="74">
        <v>0</v>
      </c>
      <c r="I59" s="74">
        <v>0</v>
      </c>
      <c r="J59" s="75">
        <v>27214</v>
      </c>
      <c r="K59" s="75">
        <f t="shared" si="1"/>
        <v>120.06349503272253</v>
      </c>
      <c r="L59" s="75">
        <v>0</v>
      </c>
    </row>
    <row r="60" spans="2:12" x14ac:dyDescent="0.3">
      <c r="B60" s="73"/>
      <c r="C60" s="12"/>
      <c r="D60" s="73"/>
      <c r="E60" s="73">
        <v>3223</v>
      </c>
      <c r="F60" s="15" t="s">
        <v>72</v>
      </c>
      <c r="G60" s="75">
        <v>15168.06</v>
      </c>
      <c r="H60" s="74">
        <v>0</v>
      </c>
      <c r="I60" s="74">
        <v>0</v>
      </c>
      <c r="J60" s="75">
        <v>9142</v>
      </c>
      <c r="K60" s="75">
        <f t="shared" si="1"/>
        <v>60.271386057280893</v>
      </c>
      <c r="L60" s="75">
        <v>0</v>
      </c>
    </row>
    <row r="61" spans="2:12" x14ac:dyDescent="0.3">
      <c r="B61" s="73"/>
      <c r="C61" s="12"/>
      <c r="D61" s="73"/>
      <c r="E61" s="73">
        <v>3224</v>
      </c>
      <c r="F61" s="15" t="s">
        <v>73</v>
      </c>
      <c r="G61" s="75">
        <v>376.48</v>
      </c>
      <c r="H61" s="74">
        <v>0</v>
      </c>
      <c r="I61" s="74">
        <v>0</v>
      </c>
      <c r="J61" s="75">
        <v>1200.81</v>
      </c>
      <c r="K61" s="75">
        <f t="shared" si="1"/>
        <v>318.95718232044197</v>
      </c>
      <c r="L61" s="75">
        <v>0</v>
      </c>
    </row>
    <row r="62" spans="2:12" x14ac:dyDescent="0.3">
      <c r="B62" s="73"/>
      <c r="C62" s="12"/>
      <c r="D62" s="73"/>
      <c r="E62" s="73">
        <v>3225</v>
      </c>
      <c r="F62" s="15" t="s">
        <v>74</v>
      </c>
      <c r="G62" s="75">
        <v>356.28</v>
      </c>
      <c r="H62" s="74">
        <v>0</v>
      </c>
      <c r="I62" s="74">
        <v>0</v>
      </c>
      <c r="J62" s="75">
        <v>138</v>
      </c>
      <c r="K62" s="75">
        <f t="shared" si="1"/>
        <v>38.733580330077473</v>
      </c>
      <c r="L62" s="75">
        <v>0</v>
      </c>
    </row>
    <row r="63" spans="2:12" x14ac:dyDescent="0.3">
      <c r="B63" s="73"/>
      <c r="C63" s="12"/>
      <c r="D63" s="73"/>
      <c r="E63" s="73">
        <v>3227</v>
      </c>
      <c r="F63" s="15" t="s">
        <v>75</v>
      </c>
      <c r="G63" s="75">
        <v>0</v>
      </c>
      <c r="H63" s="74">
        <v>0</v>
      </c>
      <c r="I63" s="74">
        <v>0</v>
      </c>
      <c r="J63" s="75">
        <v>43</v>
      </c>
      <c r="K63" s="75">
        <v>0</v>
      </c>
      <c r="L63" s="75">
        <v>0</v>
      </c>
    </row>
    <row r="64" spans="2:12" x14ac:dyDescent="0.3">
      <c r="B64" s="73"/>
      <c r="C64" s="12"/>
      <c r="D64" s="73">
        <v>323</v>
      </c>
      <c r="E64" s="73" t="s">
        <v>49</v>
      </c>
      <c r="F64" s="15" t="s">
        <v>76</v>
      </c>
      <c r="G64" s="75">
        <v>15128.56</v>
      </c>
      <c r="H64" s="74">
        <v>0</v>
      </c>
      <c r="I64" s="74">
        <v>0</v>
      </c>
      <c r="J64" s="75">
        <v>14976.68</v>
      </c>
      <c r="K64" s="75">
        <f t="shared" si="1"/>
        <v>98.99607100741909</v>
      </c>
      <c r="L64" s="75">
        <v>0</v>
      </c>
    </row>
    <row r="65" spans="2:12" x14ac:dyDescent="0.3">
      <c r="B65" s="78"/>
      <c r="C65" s="77" t="s">
        <v>49</v>
      </c>
      <c r="D65" s="77"/>
      <c r="E65" s="77">
        <v>3231</v>
      </c>
      <c r="F65" s="77" t="s">
        <v>77</v>
      </c>
      <c r="G65" s="75">
        <v>572.69000000000005</v>
      </c>
      <c r="H65" s="74">
        <v>0</v>
      </c>
      <c r="I65" s="74">
        <v>0</v>
      </c>
      <c r="J65" s="75">
        <v>535.26</v>
      </c>
      <c r="K65" s="75">
        <f t="shared" si="1"/>
        <v>93.464177827445909</v>
      </c>
      <c r="L65" s="75">
        <v>0</v>
      </c>
    </row>
    <row r="66" spans="2:12" x14ac:dyDescent="0.3">
      <c r="B66" s="78"/>
      <c r="C66" s="77"/>
      <c r="D66" s="77"/>
      <c r="E66" s="77">
        <v>3232</v>
      </c>
      <c r="F66" s="77" t="s">
        <v>78</v>
      </c>
      <c r="G66" s="75">
        <v>2823.4</v>
      </c>
      <c r="H66" s="74">
        <v>0</v>
      </c>
      <c r="I66" s="74">
        <v>0</v>
      </c>
      <c r="J66" s="75">
        <v>988.76</v>
      </c>
      <c r="K66" s="75">
        <f t="shared" si="1"/>
        <v>35.02018842530282</v>
      </c>
      <c r="L66" s="75">
        <v>0</v>
      </c>
    </row>
    <row r="67" spans="2:12" x14ac:dyDescent="0.3">
      <c r="B67" s="78"/>
      <c r="C67" s="77"/>
      <c r="D67" s="77"/>
      <c r="E67" s="77">
        <v>3233</v>
      </c>
      <c r="F67" s="77" t="s">
        <v>79</v>
      </c>
      <c r="G67" s="75">
        <v>0</v>
      </c>
      <c r="H67" s="74">
        <v>0</v>
      </c>
      <c r="I67" s="74">
        <v>0</v>
      </c>
      <c r="J67" s="75">
        <v>698.6</v>
      </c>
      <c r="K67" s="75">
        <v>0</v>
      </c>
      <c r="L67" s="75">
        <v>0</v>
      </c>
    </row>
    <row r="68" spans="2:12" x14ac:dyDescent="0.3">
      <c r="B68" s="78"/>
      <c r="C68" s="77"/>
      <c r="D68" s="77"/>
      <c r="E68" s="77">
        <v>3234</v>
      </c>
      <c r="F68" s="77" t="s">
        <v>80</v>
      </c>
      <c r="G68" s="75">
        <v>2995.58</v>
      </c>
      <c r="H68" s="74">
        <v>0</v>
      </c>
      <c r="I68" s="74">
        <v>0</v>
      </c>
      <c r="J68" s="75">
        <v>2758.87</v>
      </c>
      <c r="K68" s="75">
        <f t="shared" si="1"/>
        <v>92.098024422649374</v>
      </c>
      <c r="L68" s="75">
        <v>0</v>
      </c>
    </row>
    <row r="69" spans="2:12" x14ac:dyDescent="0.3">
      <c r="B69" s="78"/>
      <c r="C69" s="77"/>
      <c r="D69" s="77"/>
      <c r="E69" s="77">
        <v>3235</v>
      </c>
      <c r="F69" s="77" t="s">
        <v>81</v>
      </c>
      <c r="G69" s="75">
        <v>0</v>
      </c>
      <c r="H69" s="74">
        <v>0</v>
      </c>
      <c r="I69" s="74">
        <v>0</v>
      </c>
      <c r="J69" s="75">
        <v>0</v>
      </c>
      <c r="K69" s="75">
        <v>0</v>
      </c>
      <c r="L69" s="75">
        <v>0</v>
      </c>
    </row>
    <row r="70" spans="2:12" x14ac:dyDescent="0.3">
      <c r="B70" s="78"/>
      <c r="C70" s="77"/>
      <c r="D70" s="77"/>
      <c r="E70" s="77">
        <v>3236</v>
      </c>
      <c r="F70" s="77" t="s">
        <v>82</v>
      </c>
      <c r="G70" s="75">
        <v>1832.42</v>
      </c>
      <c r="H70" s="74">
        <v>0</v>
      </c>
      <c r="I70" s="74">
        <v>0</v>
      </c>
      <c r="J70" s="75">
        <v>1741.52</v>
      </c>
      <c r="K70" s="75">
        <f t="shared" ref="K70:K75" si="2">J70/G70*100</f>
        <v>95.039346874624812</v>
      </c>
      <c r="L70" s="75">
        <v>0</v>
      </c>
    </row>
    <row r="71" spans="2:12" x14ac:dyDescent="0.3">
      <c r="B71" s="78"/>
      <c r="C71" s="77" t="s">
        <v>49</v>
      </c>
      <c r="D71" s="77"/>
      <c r="E71" s="77">
        <v>3237</v>
      </c>
      <c r="F71" s="77" t="s">
        <v>83</v>
      </c>
      <c r="G71" s="75">
        <v>2515.7199999999998</v>
      </c>
      <c r="H71" s="74">
        <v>0</v>
      </c>
      <c r="I71" s="74">
        <v>0</v>
      </c>
      <c r="J71" s="75">
        <v>2735.96</v>
      </c>
      <c r="K71" s="75">
        <f t="shared" si="2"/>
        <v>108.75455138091681</v>
      </c>
      <c r="L71" s="75">
        <v>0</v>
      </c>
    </row>
    <row r="72" spans="2:12" x14ac:dyDescent="0.3">
      <c r="B72" s="73"/>
      <c r="C72" s="73"/>
      <c r="D72" s="73" t="s">
        <v>49</v>
      </c>
      <c r="E72" s="73">
        <v>3238</v>
      </c>
      <c r="F72" s="73" t="s">
        <v>84</v>
      </c>
      <c r="G72" s="75">
        <v>3969.1</v>
      </c>
      <c r="H72" s="74">
        <v>0</v>
      </c>
      <c r="I72" s="74">
        <v>0</v>
      </c>
      <c r="J72" s="75">
        <v>4506.71</v>
      </c>
      <c r="K72" s="75">
        <f t="shared" si="2"/>
        <v>113.54488423068203</v>
      </c>
      <c r="L72" s="75">
        <v>0</v>
      </c>
    </row>
    <row r="73" spans="2:12" x14ac:dyDescent="0.3">
      <c r="B73" s="73"/>
      <c r="C73" s="73"/>
      <c r="D73" s="73"/>
      <c r="E73" s="73">
        <v>3239</v>
      </c>
      <c r="F73" s="73" t="s">
        <v>85</v>
      </c>
      <c r="G73" s="75">
        <v>419.65</v>
      </c>
      <c r="H73" s="74">
        <v>0</v>
      </c>
      <c r="I73" s="74">
        <v>0</v>
      </c>
      <c r="J73" s="75">
        <v>1008</v>
      </c>
      <c r="K73" s="75">
        <f t="shared" si="2"/>
        <v>240.20016680567142</v>
      </c>
      <c r="L73" s="75">
        <v>0</v>
      </c>
    </row>
    <row r="74" spans="2:12" x14ac:dyDescent="0.3">
      <c r="B74" s="73"/>
      <c r="C74" s="73"/>
      <c r="D74" s="73">
        <v>329</v>
      </c>
      <c r="E74" s="73"/>
      <c r="F74" s="73" t="s">
        <v>86</v>
      </c>
      <c r="G74" s="75">
        <v>2909.98</v>
      </c>
      <c r="H74" s="74">
        <v>0</v>
      </c>
      <c r="I74" s="74">
        <v>0</v>
      </c>
      <c r="J74" s="75">
        <v>3624.36</v>
      </c>
      <c r="K74" s="75">
        <f t="shared" si="2"/>
        <v>124.54930961724824</v>
      </c>
      <c r="L74" s="75">
        <v>0</v>
      </c>
    </row>
    <row r="75" spans="2:12" x14ac:dyDescent="0.3">
      <c r="B75" s="12"/>
      <c r="C75" s="12"/>
      <c r="D75" s="73"/>
      <c r="E75" s="73">
        <v>3292</v>
      </c>
      <c r="F75" s="73" t="s">
        <v>132</v>
      </c>
      <c r="G75" s="75">
        <v>1043.42</v>
      </c>
      <c r="H75" s="74">
        <v>0</v>
      </c>
      <c r="I75" s="74">
        <v>0</v>
      </c>
      <c r="J75" s="75">
        <v>1284.08</v>
      </c>
      <c r="K75" s="75">
        <f t="shared" si="2"/>
        <v>123.06453777002548</v>
      </c>
      <c r="L75" s="75">
        <v>0</v>
      </c>
    </row>
    <row r="76" spans="2:12" x14ac:dyDescent="0.3">
      <c r="B76" s="73"/>
      <c r="C76" s="73"/>
      <c r="D76" s="73"/>
      <c r="E76" s="73">
        <v>3293</v>
      </c>
      <c r="F76" s="73" t="s">
        <v>87</v>
      </c>
      <c r="G76" s="75">
        <v>0</v>
      </c>
      <c r="H76" s="74">
        <v>0</v>
      </c>
      <c r="I76" s="74">
        <v>0</v>
      </c>
      <c r="J76" s="75">
        <v>0</v>
      </c>
      <c r="K76" s="75">
        <v>0</v>
      </c>
      <c r="L76" s="75">
        <v>0</v>
      </c>
    </row>
    <row r="77" spans="2:12" x14ac:dyDescent="0.3">
      <c r="B77" s="73"/>
      <c r="C77" s="73"/>
      <c r="D77" s="73"/>
      <c r="E77" s="73">
        <v>3294</v>
      </c>
      <c r="F77" s="73" t="s">
        <v>115</v>
      </c>
      <c r="G77" s="75">
        <v>163.09</v>
      </c>
      <c r="H77" s="74">
        <v>0</v>
      </c>
      <c r="I77" s="74">
        <v>0</v>
      </c>
      <c r="J77" s="75">
        <v>163.09</v>
      </c>
      <c r="K77" s="75">
        <f>J77/G77*100</f>
        <v>100</v>
      </c>
      <c r="L77" s="75">
        <v>0</v>
      </c>
    </row>
    <row r="78" spans="2:12" x14ac:dyDescent="0.3">
      <c r="B78" s="73"/>
      <c r="C78" s="73"/>
      <c r="D78" s="73"/>
      <c r="E78" s="73">
        <v>3295</v>
      </c>
      <c r="F78" s="73" t="s">
        <v>95</v>
      </c>
      <c r="G78" s="75">
        <v>1526.34</v>
      </c>
      <c r="H78" s="74">
        <v>0</v>
      </c>
      <c r="I78" s="74">
        <v>0</v>
      </c>
      <c r="J78" s="75">
        <v>2131.69</v>
      </c>
      <c r="K78" s="75">
        <f>J78/G78*100</f>
        <v>139.66023297561486</v>
      </c>
      <c r="L78" s="75">
        <v>0</v>
      </c>
    </row>
    <row r="79" spans="2:12" x14ac:dyDescent="0.3">
      <c r="B79" s="73"/>
      <c r="C79" s="73"/>
      <c r="D79" s="73"/>
      <c r="E79" s="73">
        <v>3296</v>
      </c>
      <c r="F79" s="73" t="s">
        <v>96</v>
      </c>
      <c r="G79" s="75">
        <v>0</v>
      </c>
      <c r="H79" s="74">
        <v>0</v>
      </c>
      <c r="I79" s="74">
        <v>0</v>
      </c>
      <c r="J79" s="75">
        <v>0</v>
      </c>
      <c r="K79" s="75">
        <v>0</v>
      </c>
      <c r="L79" s="75">
        <v>0</v>
      </c>
    </row>
    <row r="80" spans="2:12" x14ac:dyDescent="0.3">
      <c r="B80" s="73"/>
      <c r="C80" s="73"/>
      <c r="D80" s="73"/>
      <c r="E80" s="73">
        <v>3299</v>
      </c>
      <c r="F80" s="73" t="s">
        <v>86</v>
      </c>
      <c r="G80" s="75">
        <v>177.13</v>
      </c>
      <c r="H80" s="74">
        <v>0</v>
      </c>
      <c r="I80" s="74">
        <v>0</v>
      </c>
      <c r="J80" s="75">
        <v>45.5</v>
      </c>
      <c r="K80" s="75">
        <f>J80/G80*100</f>
        <v>25.687348275278044</v>
      </c>
      <c r="L80" s="75">
        <v>0</v>
      </c>
    </row>
    <row r="81" spans="2:13" x14ac:dyDescent="0.3">
      <c r="B81" s="12"/>
      <c r="C81" s="12">
        <v>34</v>
      </c>
      <c r="D81" s="12"/>
      <c r="E81" s="12" t="s">
        <v>49</v>
      </c>
      <c r="F81" s="33" t="s">
        <v>88</v>
      </c>
      <c r="G81" s="39">
        <v>722.18</v>
      </c>
      <c r="H81" s="38">
        <v>665</v>
      </c>
      <c r="I81" s="38">
        <v>0</v>
      </c>
      <c r="J81" s="39">
        <v>818.32</v>
      </c>
      <c r="K81" s="39">
        <f>J81/G81*10</f>
        <v>11.331247057520288</v>
      </c>
      <c r="L81" s="39">
        <f>J81/H81*100</f>
        <v>123.05563909774438</v>
      </c>
    </row>
    <row r="82" spans="2:13" x14ac:dyDescent="0.3">
      <c r="B82" s="77"/>
      <c r="C82" s="77" t="s">
        <v>49</v>
      </c>
      <c r="D82" s="77">
        <v>343</v>
      </c>
      <c r="E82" s="77"/>
      <c r="F82" s="77" t="s">
        <v>89</v>
      </c>
      <c r="G82" s="75">
        <v>722.18</v>
      </c>
      <c r="H82" s="74">
        <v>0</v>
      </c>
      <c r="I82" s="74">
        <v>0</v>
      </c>
      <c r="J82" s="75">
        <v>818.32</v>
      </c>
      <c r="K82" s="75">
        <v>0</v>
      </c>
      <c r="L82" s="75">
        <v>0</v>
      </c>
    </row>
    <row r="83" spans="2:13" x14ac:dyDescent="0.3">
      <c r="B83" s="73"/>
      <c r="C83" s="73"/>
      <c r="D83" s="73" t="s">
        <v>49</v>
      </c>
      <c r="E83" s="73">
        <v>3431</v>
      </c>
      <c r="F83" s="73" t="s">
        <v>90</v>
      </c>
      <c r="G83" s="75">
        <v>722.18</v>
      </c>
      <c r="H83" s="74">
        <v>0</v>
      </c>
      <c r="I83" s="74">
        <v>0</v>
      </c>
      <c r="J83" s="75">
        <v>818.32</v>
      </c>
      <c r="K83" s="75">
        <f>J83/G83*100</f>
        <v>113.31247057520288</v>
      </c>
      <c r="L83" s="75">
        <v>0</v>
      </c>
    </row>
    <row r="84" spans="2:13" x14ac:dyDescent="0.3">
      <c r="B84" s="73"/>
      <c r="C84" s="73"/>
      <c r="D84" s="5"/>
      <c r="E84" s="5">
        <v>3432</v>
      </c>
      <c r="F84" s="73" t="s">
        <v>97</v>
      </c>
      <c r="G84" s="75">
        <v>0</v>
      </c>
      <c r="H84" s="74">
        <v>0</v>
      </c>
      <c r="I84" s="74">
        <v>0</v>
      </c>
      <c r="J84" s="75">
        <v>0</v>
      </c>
      <c r="K84" s="75">
        <v>0</v>
      </c>
      <c r="L84" s="75">
        <v>0</v>
      </c>
    </row>
    <row r="85" spans="2:13" x14ac:dyDescent="0.3">
      <c r="B85" s="73"/>
      <c r="C85" s="73"/>
      <c r="D85" s="5"/>
      <c r="E85" s="5">
        <v>3433</v>
      </c>
      <c r="F85" s="73" t="s">
        <v>98</v>
      </c>
      <c r="G85" s="75">
        <v>0</v>
      </c>
      <c r="H85" s="74">
        <v>0</v>
      </c>
      <c r="I85" s="74">
        <v>0</v>
      </c>
      <c r="J85" s="75">
        <v>0</v>
      </c>
      <c r="K85" s="75">
        <v>0</v>
      </c>
      <c r="L85" s="75">
        <v>0</v>
      </c>
    </row>
    <row r="86" spans="2:13" ht="26.4" x14ac:dyDescent="0.3">
      <c r="B86" s="12"/>
      <c r="C86" s="12">
        <v>37</v>
      </c>
      <c r="D86" s="32"/>
      <c r="E86" s="32"/>
      <c r="F86" s="33" t="s">
        <v>129</v>
      </c>
      <c r="G86" s="39">
        <v>45254</v>
      </c>
      <c r="H86" s="38">
        <v>44529.45</v>
      </c>
      <c r="I86" s="38">
        <v>0</v>
      </c>
      <c r="J86" s="39">
        <v>49742.38</v>
      </c>
      <c r="K86" s="39">
        <f t="shared" ref="K86:K91" si="3">J86/G86*100</f>
        <v>109.9181950766783</v>
      </c>
      <c r="L86" s="39">
        <f>J86/H86*100</f>
        <v>111.70670196914627</v>
      </c>
      <c r="M86" s="52"/>
    </row>
    <row r="87" spans="2:13" ht="26.4" x14ac:dyDescent="0.3">
      <c r="B87" s="73"/>
      <c r="C87" s="73"/>
      <c r="D87" s="5">
        <v>372</v>
      </c>
      <c r="E87" s="5"/>
      <c r="F87" s="15" t="s">
        <v>130</v>
      </c>
      <c r="G87" s="75">
        <v>45254</v>
      </c>
      <c r="H87" s="74">
        <v>0</v>
      </c>
      <c r="I87" s="74">
        <v>0</v>
      </c>
      <c r="J87" s="75">
        <v>49742.38</v>
      </c>
      <c r="K87" s="75">
        <f t="shared" si="3"/>
        <v>109.9181950766783</v>
      </c>
      <c r="L87" s="75">
        <v>0</v>
      </c>
    </row>
    <row r="88" spans="2:13" x14ac:dyDescent="0.3">
      <c r="B88" s="73"/>
      <c r="C88" s="73"/>
      <c r="D88" s="5"/>
      <c r="E88" s="5">
        <v>3722</v>
      </c>
      <c r="F88" s="73" t="s">
        <v>131</v>
      </c>
      <c r="G88" s="75">
        <v>45254</v>
      </c>
      <c r="H88" s="74">
        <v>0</v>
      </c>
      <c r="I88" s="74">
        <v>0</v>
      </c>
      <c r="J88" s="75">
        <v>49742.38</v>
      </c>
      <c r="K88" s="75">
        <f t="shared" si="3"/>
        <v>109.9181950766783</v>
      </c>
      <c r="L88" s="75">
        <v>0</v>
      </c>
    </row>
    <row r="89" spans="2:13" x14ac:dyDescent="0.3">
      <c r="B89" s="12"/>
      <c r="C89" s="12">
        <v>38</v>
      </c>
      <c r="D89" s="32"/>
      <c r="E89" s="32"/>
      <c r="F89" s="12" t="s">
        <v>133</v>
      </c>
      <c r="G89" s="39">
        <v>214.08</v>
      </c>
      <c r="H89" s="38">
        <v>214.08</v>
      </c>
      <c r="I89" s="38">
        <v>0</v>
      </c>
      <c r="J89" s="39">
        <v>262.64999999999998</v>
      </c>
      <c r="K89" s="39">
        <f t="shared" si="3"/>
        <v>122.68778026905829</v>
      </c>
      <c r="L89" s="39">
        <f>J89/H89*100</f>
        <v>122.68778026905829</v>
      </c>
    </row>
    <row r="90" spans="2:13" x14ac:dyDescent="0.3">
      <c r="B90" s="73"/>
      <c r="C90" s="73"/>
      <c r="D90" s="5">
        <v>381</v>
      </c>
      <c r="E90" s="5"/>
      <c r="F90" s="73" t="s">
        <v>59</v>
      </c>
      <c r="G90" s="75">
        <v>214.08</v>
      </c>
      <c r="H90" s="74">
        <v>0</v>
      </c>
      <c r="I90" s="74">
        <v>0</v>
      </c>
      <c r="J90" s="75">
        <v>262.64999999999998</v>
      </c>
      <c r="K90" s="75">
        <f t="shared" si="3"/>
        <v>122.68778026905829</v>
      </c>
      <c r="L90" s="75">
        <v>0</v>
      </c>
    </row>
    <row r="91" spans="2:13" x14ac:dyDescent="0.3">
      <c r="B91" s="73"/>
      <c r="C91" s="73"/>
      <c r="D91" s="5"/>
      <c r="E91" s="5">
        <v>3812</v>
      </c>
      <c r="F91" s="73" t="s">
        <v>134</v>
      </c>
      <c r="G91" s="75">
        <v>214.08</v>
      </c>
      <c r="H91" s="74">
        <v>0</v>
      </c>
      <c r="I91" s="74">
        <v>0</v>
      </c>
      <c r="J91" s="75">
        <v>262.64999999999998</v>
      </c>
      <c r="K91" s="75">
        <f t="shared" si="3"/>
        <v>122.68778026905829</v>
      </c>
      <c r="L91" s="75">
        <v>0</v>
      </c>
    </row>
    <row r="92" spans="2:13" x14ac:dyDescent="0.3">
      <c r="B92" s="73"/>
      <c r="C92" s="73"/>
      <c r="D92" s="5"/>
      <c r="E92" s="5"/>
      <c r="F92" s="73"/>
      <c r="G92" s="75"/>
      <c r="H92" s="74"/>
      <c r="I92" s="74"/>
      <c r="J92" s="75"/>
      <c r="K92" s="75"/>
      <c r="L92" s="75"/>
    </row>
    <row r="93" spans="2:13" x14ac:dyDescent="0.3">
      <c r="B93" s="6">
        <v>4</v>
      </c>
      <c r="C93" s="6"/>
      <c r="D93" s="6"/>
      <c r="E93" s="6"/>
      <c r="F93" s="36" t="s">
        <v>6</v>
      </c>
      <c r="G93" s="39">
        <v>8520.5</v>
      </c>
      <c r="H93" s="38">
        <f>H94</f>
        <v>8415.01</v>
      </c>
      <c r="I93" s="38">
        <v>0</v>
      </c>
      <c r="J93" s="39">
        <v>8423</v>
      </c>
      <c r="K93" s="39">
        <f>J93/G93*100</f>
        <v>98.855700956516628</v>
      </c>
      <c r="L93" s="39">
        <f>J93/H93*100</f>
        <v>100.094949382116</v>
      </c>
    </row>
    <row r="94" spans="2:13" ht="26.4" x14ac:dyDescent="0.3">
      <c r="B94" s="78"/>
      <c r="C94" s="78">
        <v>42</v>
      </c>
      <c r="D94" s="78"/>
      <c r="E94" s="78"/>
      <c r="F94" s="36" t="s">
        <v>7</v>
      </c>
      <c r="G94" s="39">
        <v>8520</v>
      </c>
      <c r="H94" s="38">
        <v>8415.01</v>
      </c>
      <c r="I94" s="38">
        <v>0</v>
      </c>
      <c r="J94" s="39">
        <v>8423</v>
      </c>
      <c r="K94" s="39">
        <f>J94/G94*100</f>
        <v>98.86150234741784</v>
      </c>
      <c r="L94" s="39">
        <f>J94/H94*100</f>
        <v>100.094949382116</v>
      </c>
    </row>
    <row r="95" spans="2:13" x14ac:dyDescent="0.3">
      <c r="B95" s="77"/>
      <c r="C95" s="77"/>
      <c r="D95" s="73">
        <v>422</v>
      </c>
      <c r="E95" s="73"/>
      <c r="F95" s="73" t="s">
        <v>91</v>
      </c>
      <c r="G95" s="39">
        <v>2396.14</v>
      </c>
      <c r="H95" s="74">
        <v>0</v>
      </c>
      <c r="I95" s="74">
        <v>0</v>
      </c>
      <c r="J95" s="39">
        <v>966.68</v>
      </c>
      <c r="K95" s="39">
        <f>J95/G95*100</f>
        <v>40.343218676705035</v>
      </c>
      <c r="L95" s="39">
        <v>0</v>
      </c>
    </row>
    <row r="96" spans="2:13" x14ac:dyDescent="0.3">
      <c r="B96" s="77"/>
      <c r="C96" s="77" t="s">
        <v>12</v>
      </c>
      <c r="D96" s="73"/>
      <c r="E96" s="73">
        <v>4221</v>
      </c>
      <c r="F96" s="73" t="s">
        <v>92</v>
      </c>
      <c r="G96" s="75">
        <v>1958.28</v>
      </c>
      <c r="H96" s="74">
        <v>0</v>
      </c>
      <c r="I96" s="74">
        <v>0</v>
      </c>
      <c r="J96" s="75">
        <v>0</v>
      </c>
      <c r="K96" s="75">
        <f>J96/G96*100</f>
        <v>0</v>
      </c>
      <c r="L96" s="75">
        <v>0</v>
      </c>
    </row>
    <row r="97" spans="2:12" x14ac:dyDescent="0.3">
      <c r="B97" s="77"/>
      <c r="C97" s="77"/>
      <c r="D97" s="73"/>
      <c r="E97" s="73">
        <v>4223</v>
      </c>
      <c r="F97" s="73" t="s">
        <v>99</v>
      </c>
      <c r="G97" s="75">
        <v>0</v>
      </c>
      <c r="H97" s="74">
        <v>0</v>
      </c>
      <c r="I97" s="74">
        <v>0</v>
      </c>
      <c r="J97" s="75">
        <v>0</v>
      </c>
      <c r="K97" s="75">
        <v>0</v>
      </c>
      <c r="L97" s="75">
        <v>0</v>
      </c>
    </row>
    <row r="98" spans="2:12" x14ac:dyDescent="0.3">
      <c r="B98" s="77"/>
      <c r="C98" s="77"/>
      <c r="D98" s="73"/>
      <c r="E98" s="73">
        <v>4227</v>
      </c>
      <c r="F98" s="73" t="s">
        <v>100</v>
      </c>
      <c r="G98" s="75">
        <v>437.86</v>
      </c>
      <c r="H98" s="74">
        <v>0</v>
      </c>
      <c r="I98" s="74">
        <v>0</v>
      </c>
      <c r="J98" s="75">
        <v>437.86</v>
      </c>
      <c r="K98" s="75">
        <f>J98/G98*100</f>
        <v>100</v>
      </c>
      <c r="L98" s="75">
        <v>0</v>
      </c>
    </row>
    <row r="99" spans="2:12" x14ac:dyDescent="0.3">
      <c r="B99" s="8" t="s">
        <v>49</v>
      </c>
      <c r="C99" s="40"/>
      <c r="D99" s="40">
        <v>424</v>
      </c>
      <c r="E99" s="40"/>
      <c r="F99" s="11" t="s">
        <v>101</v>
      </c>
      <c r="G99" s="75">
        <v>6124.36</v>
      </c>
      <c r="H99" s="74">
        <v>0</v>
      </c>
      <c r="I99" s="74">
        <v>0</v>
      </c>
      <c r="J99" s="75">
        <v>7456.32</v>
      </c>
      <c r="K99" s="75">
        <f>J99/G99*100</f>
        <v>121.7485582166953</v>
      </c>
      <c r="L99" s="75">
        <v>0</v>
      </c>
    </row>
    <row r="100" spans="2:12" x14ac:dyDescent="0.3">
      <c r="B100" s="7"/>
      <c r="C100" s="7" t="s">
        <v>49</v>
      </c>
      <c r="D100" s="7" t="s">
        <v>49</v>
      </c>
      <c r="E100" s="7">
        <v>4241</v>
      </c>
      <c r="F100" s="11" t="s">
        <v>101</v>
      </c>
      <c r="G100" s="75">
        <v>6124.36</v>
      </c>
      <c r="H100" s="74">
        <v>0</v>
      </c>
      <c r="I100" s="76">
        <v>0</v>
      </c>
      <c r="J100" s="75">
        <v>7456.32</v>
      </c>
      <c r="K100" s="75">
        <f>J100/G100*100</f>
        <v>121.7485582166953</v>
      </c>
      <c r="L100" s="75">
        <v>0</v>
      </c>
    </row>
    <row r="101" spans="2:12" x14ac:dyDescent="0.3">
      <c r="B101" s="7"/>
      <c r="C101" s="7" t="s">
        <v>12</v>
      </c>
      <c r="D101" s="73"/>
      <c r="E101" s="73" t="s">
        <v>49</v>
      </c>
      <c r="F101" s="73" t="s">
        <v>49</v>
      </c>
      <c r="G101" s="75"/>
      <c r="H101" s="74"/>
      <c r="I101" s="76"/>
      <c r="J101" s="75"/>
      <c r="K101" s="75"/>
      <c r="L101" s="75"/>
    </row>
    <row r="102" spans="2:12" x14ac:dyDescent="0.3"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</row>
    <row r="103" spans="2:12" x14ac:dyDescent="0.3"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</row>
    <row r="104" spans="2:12" ht="15" customHeight="1" x14ac:dyDescent="0.3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</row>
    <row r="105" spans="2:12" x14ac:dyDescent="0.3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</row>
    <row r="106" spans="2:12" ht="4.5" customHeight="1" x14ac:dyDescent="0.3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</row>
  </sheetData>
  <mergeCells count="12">
    <mergeCell ref="B1:L1"/>
    <mergeCell ref="B2:L2"/>
    <mergeCell ref="B4:L4"/>
    <mergeCell ref="B6:L6"/>
    <mergeCell ref="B40:F40"/>
    <mergeCell ref="B9:F9"/>
    <mergeCell ref="B39:F39"/>
    <mergeCell ref="B8:F8"/>
    <mergeCell ref="B7:L7"/>
    <mergeCell ref="B5:L5"/>
    <mergeCell ref="B38:L38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8"/>
  <sheetViews>
    <sheetView workbookViewId="0">
      <selection activeCell="F39" sqref="F3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3">
      <c r="B2" s="79" t="s">
        <v>32</v>
      </c>
      <c r="C2" s="79"/>
      <c r="D2" s="79"/>
      <c r="E2" s="79"/>
      <c r="F2" s="79"/>
      <c r="G2" s="79"/>
      <c r="H2" s="79"/>
    </row>
    <row r="3" spans="2:8" ht="18" x14ac:dyDescent="0.25">
      <c r="B3" s="28"/>
      <c r="C3" s="28"/>
      <c r="D3" s="28"/>
      <c r="E3" s="28"/>
      <c r="F3" s="29"/>
      <c r="G3" s="29"/>
      <c r="H3" s="29"/>
    </row>
    <row r="4" spans="2:8" ht="33.75" customHeight="1" x14ac:dyDescent="0.3">
      <c r="B4" s="20" t="s">
        <v>8</v>
      </c>
      <c r="C4" s="150" t="s">
        <v>60</v>
      </c>
      <c r="D4" s="150" t="s">
        <v>257</v>
      </c>
      <c r="E4" s="150" t="s">
        <v>258</v>
      </c>
      <c r="F4" s="150" t="s">
        <v>260</v>
      </c>
      <c r="G4" s="150" t="s">
        <v>20</v>
      </c>
      <c r="H4" s="150" t="s">
        <v>37</v>
      </c>
    </row>
    <row r="5" spans="2:8" x14ac:dyDescent="0.3">
      <c r="B5" s="20">
        <v>1</v>
      </c>
      <c r="C5" s="154">
        <v>2</v>
      </c>
      <c r="D5" s="154">
        <v>3</v>
      </c>
      <c r="E5" s="154">
        <v>4</v>
      </c>
      <c r="F5" s="154">
        <v>5</v>
      </c>
      <c r="G5" s="154" t="s">
        <v>29</v>
      </c>
      <c r="H5" s="154" t="s">
        <v>30</v>
      </c>
    </row>
    <row r="6" spans="2:8" x14ac:dyDescent="0.3">
      <c r="B6" s="35" t="s">
        <v>34</v>
      </c>
      <c r="C6" s="59">
        <f>C7+C10+C13+C17+C23</f>
        <v>673085.43300000008</v>
      </c>
      <c r="D6" s="59">
        <f>D7+D10+D13+D17+D23</f>
        <v>797552.46</v>
      </c>
      <c r="E6" s="59">
        <v>0</v>
      </c>
      <c r="F6" s="59">
        <f>F7+F10+F13+F17+F23</f>
        <v>812418.03</v>
      </c>
      <c r="G6" s="60">
        <f>F6/C6*100</f>
        <v>120.70058125890237</v>
      </c>
      <c r="H6" s="60">
        <f>F6/D6*100</f>
        <v>101.86389870830565</v>
      </c>
    </row>
    <row r="7" spans="2:8" x14ac:dyDescent="0.3">
      <c r="B7" s="35" t="s">
        <v>15</v>
      </c>
      <c r="C7" s="60">
        <v>82166.880000000005</v>
      </c>
      <c r="D7" s="38">
        <f>D8</f>
        <v>60934.96</v>
      </c>
      <c r="E7" s="38">
        <v>0</v>
      </c>
      <c r="F7" s="60">
        <f>F8</f>
        <v>54195.16</v>
      </c>
      <c r="G7" s="60">
        <f>F7/C7*100</f>
        <v>65.957427128789604</v>
      </c>
      <c r="H7" s="60">
        <f>F7/D7*100</f>
        <v>88.939354354216377</v>
      </c>
    </row>
    <row r="8" spans="2:8" x14ac:dyDescent="0.3">
      <c r="B8" s="13" t="s">
        <v>16</v>
      </c>
      <c r="C8" s="61">
        <v>82166.880000000005</v>
      </c>
      <c r="D8" s="74">
        <v>60934.96</v>
      </c>
      <c r="E8" s="74">
        <v>0</v>
      </c>
      <c r="F8" s="61">
        <v>54195.16</v>
      </c>
      <c r="G8" s="61">
        <f>F8/C8*100</f>
        <v>65.957427128789604</v>
      </c>
      <c r="H8" s="61">
        <f>F8/D8*100</f>
        <v>88.939354354216377</v>
      </c>
    </row>
    <row r="9" spans="2:8" x14ac:dyDescent="0.3">
      <c r="B9" s="14" t="s">
        <v>17</v>
      </c>
      <c r="C9" s="61"/>
      <c r="D9" s="74"/>
      <c r="E9" s="74"/>
      <c r="F9" s="61"/>
      <c r="G9" s="61">
        <v>0</v>
      </c>
      <c r="H9" s="61"/>
    </row>
    <row r="10" spans="2:8" x14ac:dyDescent="0.3">
      <c r="B10" s="35" t="s">
        <v>18</v>
      </c>
      <c r="C10" s="60">
        <v>0.01</v>
      </c>
      <c r="D10" s="38">
        <v>0.66</v>
      </c>
      <c r="E10" s="38">
        <v>0</v>
      </c>
      <c r="F10" s="60">
        <v>0</v>
      </c>
      <c r="G10" s="60">
        <f>F10/C10*100</f>
        <v>0</v>
      </c>
      <c r="H10" s="60">
        <v>0</v>
      </c>
    </row>
    <row r="11" spans="2:8" x14ac:dyDescent="0.3">
      <c r="B11" s="41" t="s">
        <v>19</v>
      </c>
      <c r="C11" s="61">
        <v>0.01</v>
      </c>
      <c r="D11" s="76">
        <v>0.66</v>
      </c>
      <c r="E11" s="76">
        <v>0</v>
      </c>
      <c r="F11" s="61">
        <v>0</v>
      </c>
      <c r="G11" s="61">
        <f>F11/C11*100</f>
        <v>0</v>
      </c>
      <c r="H11" s="61">
        <v>0</v>
      </c>
    </row>
    <row r="12" spans="2:8" x14ac:dyDescent="0.3">
      <c r="B12" s="14" t="s">
        <v>17</v>
      </c>
      <c r="C12" s="61"/>
      <c r="D12" s="76"/>
      <c r="E12" s="76"/>
      <c r="F12" s="61"/>
      <c r="G12" s="61"/>
      <c r="H12" s="61"/>
    </row>
    <row r="13" spans="2:8" x14ac:dyDescent="0.3">
      <c r="B13" s="35" t="s">
        <v>102</v>
      </c>
      <c r="C13" s="60">
        <f>C14+C15</f>
        <v>31908.362999999998</v>
      </c>
      <c r="D13" s="44">
        <f>D14+D15</f>
        <v>75026.58</v>
      </c>
      <c r="E13" s="44">
        <v>0</v>
      </c>
      <c r="F13" s="60">
        <f>F14+F15</f>
        <v>85606.37</v>
      </c>
      <c r="G13" s="60">
        <f>F13/C13*100</f>
        <v>268.28819140612137</v>
      </c>
      <c r="H13" s="60">
        <f>F13/D13*100</f>
        <v>114.10138913435743</v>
      </c>
    </row>
    <row r="14" spans="2:8" x14ac:dyDescent="0.3">
      <c r="B14" s="41" t="s">
        <v>233</v>
      </c>
      <c r="C14" s="61">
        <v>9999.2199999999993</v>
      </c>
      <c r="D14" s="76">
        <v>9669.6</v>
      </c>
      <c r="E14" s="76">
        <v>0</v>
      </c>
      <c r="F14" s="61">
        <v>12589</v>
      </c>
      <c r="G14" s="61">
        <f>F14/C14*100</f>
        <v>125.89982018597452</v>
      </c>
      <c r="H14" s="61">
        <f>F14/D14*100</f>
        <v>130.19152808802846</v>
      </c>
    </row>
    <row r="15" spans="2:8" ht="26.4" x14ac:dyDescent="0.3">
      <c r="B15" s="41" t="s">
        <v>237</v>
      </c>
      <c r="C15" s="61">
        <v>21909.143</v>
      </c>
      <c r="D15" s="76">
        <v>65356.98</v>
      </c>
      <c r="E15" s="76">
        <v>0</v>
      </c>
      <c r="F15" s="61">
        <v>73017.37</v>
      </c>
      <c r="G15" s="61">
        <f>F15/C15*100</f>
        <v>333.27351051567831</v>
      </c>
      <c r="H15" s="61">
        <f>F15/D15*100</f>
        <v>111.72084450658521</v>
      </c>
    </row>
    <row r="16" spans="2:8" x14ac:dyDescent="0.3">
      <c r="B16" s="14" t="s">
        <v>17</v>
      </c>
      <c r="C16" s="61"/>
      <c r="D16" s="76"/>
      <c r="E16" s="76"/>
      <c r="F16" s="61"/>
      <c r="G16" s="61"/>
      <c r="H16" s="61"/>
    </row>
    <row r="17" spans="2:11" x14ac:dyDescent="0.3">
      <c r="B17" s="35" t="s">
        <v>103</v>
      </c>
      <c r="C17" s="60">
        <f>C18+C19+C20</f>
        <v>557144.18000000005</v>
      </c>
      <c r="D17" s="44">
        <f>D18+D19+D20+D21</f>
        <v>661457.52999999991</v>
      </c>
      <c r="E17" s="44">
        <v>0</v>
      </c>
      <c r="F17" s="60">
        <f>F18+F19+F21</f>
        <v>672616.5</v>
      </c>
      <c r="G17" s="60">
        <f>F17/C17*100</f>
        <v>120.72575181526619</v>
      </c>
      <c r="H17" s="60">
        <f>F17/D17*100</f>
        <v>101.68702743470168</v>
      </c>
    </row>
    <row r="18" spans="2:11" ht="15.75" customHeight="1" x14ac:dyDescent="0.3">
      <c r="B18" s="42" t="s">
        <v>236</v>
      </c>
      <c r="C18" s="61">
        <v>517333.96</v>
      </c>
      <c r="D18" s="76">
        <v>624025.07999999996</v>
      </c>
      <c r="E18" s="76">
        <v>0</v>
      </c>
      <c r="F18" s="61">
        <v>639807.64</v>
      </c>
      <c r="G18" s="61">
        <f>F18/C18*100</f>
        <v>123.6740074051972</v>
      </c>
      <c r="H18" s="61">
        <f>F18/D18*100</f>
        <v>102.52915475769019</v>
      </c>
    </row>
    <row r="19" spans="2:11" ht="15.75" customHeight="1" x14ac:dyDescent="0.3">
      <c r="B19" s="42" t="s">
        <v>234</v>
      </c>
      <c r="C19" s="61">
        <v>38877.42</v>
      </c>
      <c r="D19" s="76">
        <v>29550</v>
      </c>
      <c r="E19" s="76">
        <v>0</v>
      </c>
      <c r="F19" s="61">
        <v>32778.86</v>
      </c>
      <c r="G19" s="61">
        <f>F19/C19*100</f>
        <v>84.313362357893098</v>
      </c>
      <c r="H19" s="61">
        <f>F19/D19*100</f>
        <v>110.9267681895093</v>
      </c>
    </row>
    <row r="20" spans="2:11" ht="15.75" customHeight="1" x14ac:dyDescent="0.3">
      <c r="B20" s="42" t="s">
        <v>235</v>
      </c>
      <c r="C20" s="61">
        <v>932.8</v>
      </c>
      <c r="D20" s="76">
        <v>7852.45</v>
      </c>
      <c r="E20" s="76">
        <v>0</v>
      </c>
      <c r="F20" s="61">
        <v>0</v>
      </c>
      <c r="G20" s="61">
        <f>F20/C20*100</f>
        <v>0</v>
      </c>
      <c r="H20" s="61">
        <f>F20/D20*100</f>
        <v>0</v>
      </c>
    </row>
    <row r="21" spans="2:11" s="72" customFormat="1" ht="26.4" customHeight="1" x14ac:dyDescent="0.3">
      <c r="B21" s="42" t="s">
        <v>262</v>
      </c>
      <c r="C21" s="61">
        <v>0</v>
      </c>
      <c r="D21" s="76">
        <v>30</v>
      </c>
      <c r="E21" s="76"/>
      <c r="F21" s="61">
        <v>30</v>
      </c>
      <c r="G21" s="61">
        <v>0</v>
      </c>
      <c r="H21" s="61">
        <f>F21/D21*100</f>
        <v>100</v>
      </c>
    </row>
    <row r="22" spans="2:11" ht="15.75" customHeight="1" x14ac:dyDescent="0.3">
      <c r="B22" s="14" t="s">
        <v>17</v>
      </c>
      <c r="C22" s="61"/>
      <c r="D22" s="74"/>
      <c r="E22" s="74"/>
      <c r="F22" s="61"/>
      <c r="G22" s="61"/>
      <c r="H22" s="61"/>
    </row>
    <row r="23" spans="2:11" x14ac:dyDescent="0.3">
      <c r="B23" s="35" t="s">
        <v>104</v>
      </c>
      <c r="C23" s="60">
        <v>1866</v>
      </c>
      <c r="D23" s="38">
        <f>D24</f>
        <v>132.72999999999999</v>
      </c>
      <c r="E23" s="38">
        <v>0</v>
      </c>
      <c r="F23" s="60">
        <v>0</v>
      </c>
      <c r="G23" s="60">
        <f>F23/C23*100</f>
        <v>0</v>
      </c>
      <c r="H23" s="60">
        <f>F23/D23*100</f>
        <v>0</v>
      </c>
    </row>
    <row r="24" spans="2:11" x14ac:dyDescent="0.3">
      <c r="B24" s="41" t="s">
        <v>105</v>
      </c>
      <c r="C24" s="61">
        <v>1866</v>
      </c>
      <c r="D24" s="74">
        <v>132.72999999999999</v>
      </c>
      <c r="E24" s="74">
        <v>0</v>
      </c>
      <c r="F24" s="61">
        <v>0</v>
      </c>
      <c r="G24" s="62">
        <f>F24/C24*100</f>
        <v>0</v>
      </c>
      <c r="H24" s="61">
        <f>F24/D24*100</f>
        <v>0</v>
      </c>
    </row>
    <row r="25" spans="2:11" x14ac:dyDescent="0.3">
      <c r="B25" s="14" t="s">
        <v>17</v>
      </c>
      <c r="C25" s="61"/>
      <c r="D25" s="74"/>
      <c r="E25" s="74"/>
      <c r="F25" s="61"/>
      <c r="G25" s="63"/>
      <c r="H25" s="63"/>
    </row>
    <row r="26" spans="2:11" x14ac:dyDescent="0.3">
      <c r="B26" s="41"/>
      <c r="C26" s="62"/>
      <c r="D26" s="74"/>
      <c r="E26" s="76"/>
      <c r="F26" s="62"/>
      <c r="G26" s="63"/>
      <c r="H26" s="63"/>
    </row>
    <row r="27" spans="2:11" x14ac:dyDescent="0.3">
      <c r="B27" s="35" t="s">
        <v>35</v>
      </c>
      <c r="C27" s="60">
        <f ca="1">C28+C31+C34+C38+C44</f>
        <v>664986.13</v>
      </c>
      <c r="D27" s="38">
        <f>D28+D31+D34+D38+D44</f>
        <v>807023.56999999983</v>
      </c>
      <c r="E27" s="44">
        <v>0</v>
      </c>
      <c r="F27" s="60">
        <f>F28+F31+F34+F38</f>
        <v>807640.57</v>
      </c>
      <c r="G27" s="60">
        <f ca="1">F27/C27*100</f>
        <v>100.02866896489711</v>
      </c>
      <c r="H27" s="60">
        <f>F27/D27*100</f>
        <v>100.07645377693247</v>
      </c>
    </row>
    <row r="28" spans="2:11" x14ac:dyDescent="0.3">
      <c r="B28" s="35" t="s">
        <v>15</v>
      </c>
      <c r="C28" s="60">
        <f ca="1">C29</f>
        <v>81979.649999999994</v>
      </c>
      <c r="D28" s="38">
        <f>D29</f>
        <v>60934.6</v>
      </c>
      <c r="E28" s="38">
        <v>0</v>
      </c>
      <c r="F28" s="60">
        <f>F29</f>
        <v>55692.49</v>
      </c>
      <c r="G28" s="60">
        <f ca="1">F28/C28*100</f>
        <v>147.09822481936982</v>
      </c>
      <c r="H28" s="60">
        <f>F28/D28*100</f>
        <v>91.397153669672065</v>
      </c>
    </row>
    <row r="29" spans="2:11" x14ac:dyDescent="0.3">
      <c r="B29" s="13" t="s">
        <v>16</v>
      </c>
      <c r="C29" s="61">
        <f ca="1">C27-C31-C34-C38-C44</f>
        <v>81979.649999999994</v>
      </c>
      <c r="D29" s="74">
        <v>60934.6</v>
      </c>
      <c r="E29" s="74">
        <v>0</v>
      </c>
      <c r="F29" s="61">
        <v>55692.49</v>
      </c>
      <c r="G29" s="61">
        <f ca="1">F29/C29*100</f>
        <v>147.09822481936982</v>
      </c>
      <c r="H29" s="61">
        <f>F29/D29*100</f>
        <v>91.397153669672065</v>
      </c>
    </row>
    <row r="30" spans="2:11" x14ac:dyDescent="0.3">
      <c r="B30" s="14" t="s">
        <v>17</v>
      </c>
      <c r="C30" s="75"/>
      <c r="D30" s="74"/>
      <c r="E30" s="74" t="s">
        <v>49</v>
      </c>
      <c r="F30" s="75"/>
      <c r="G30" s="75"/>
      <c r="H30" s="75"/>
    </row>
    <row r="31" spans="2:11" x14ac:dyDescent="0.3">
      <c r="B31" s="35" t="s">
        <v>18</v>
      </c>
      <c r="C31" s="39">
        <v>0</v>
      </c>
      <c r="D31" s="38">
        <v>0.66</v>
      </c>
      <c r="E31" s="38">
        <v>0</v>
      </c>
      <c r="F31" s="39">
        <v>0</v>
      </c>
      <c r="G31" s="39">
        <v>0</v>
      </c>
      <c r="H31" s="39">
        <v>0</v>
      </c>
    </row>
    <row r="32" spans="2:11" ht="15" customHeight="1" x14ac:dyDescent="0.3">
      <c r="B32" s="41" t="s">
        <v>19</v>
      </c>
      <c r="C32" s="75">
        <v>0</v>
      </c>
      <c r="D32" s="74">
        <v>0.66</v>
      </c>
      <c r="E32" s="74">
        <v>0</v>
      </c>
      <c r="F32" s="75">
        <v>0</v>
      </c>
      <c r="G32" s="75">
        <v>0</v>
      </c>
      <c r="H32" s="75">
        <v>0</v>
      </c>
      <c r="I32" s="19"/>
      <c r="J32" s="19"/>
      <c r="K32" s="19"/>
    </row>
    <row r="33" spans="2:11" x14ac:dyDescent="0.3">
      <c r="B33" s="14" t="s">
        <v>17</v>
      </c>
      <c r="C33" s="75"/>
      <c r="D33" s="74"/>
      <c r="E33" s="74" t="s">
        <v>49</v>
      </c>
      <c r="F33" s="75"/>
      <c r="G33" s="75"/>
      <c r="H33" s="75"/>
      <c r="I33" s="19"/>
      <c r="J33" s="19"/>
      <c r="K33" s="19"/>
    </row>
    <row r="34" spans="2:11" x14ac:dyDescent="0.3">
      <c r="B34" s="36" t="s">
        <v>102</v>
      </c>
      <c r="C34" s="39">
        <f>C35+C36</f>
        <v>26187.120000000003</v>
      </c>
      <c r="D34" s="38">
        <f>D35+D36</f>
        <v>75026.58</v>
      </c>
      <c r="E34" s="38">
        <v>0</v>
      </c>
      <c r="F34" s="39">
        <f>F35+F36</f>
        <v>70718.61</v>
      </c>
      <c r="G34" s="39">
        <f>F34/C34*100</f>
        <v>270.051116732195</v>
      </c>
      <c r="H34" s="39">
        <f>F34/D34*100</f>
        <v>94.25807493824189</v>
      </c>
      <c r="I34" s="19"/>
      <c r="J34" s="19"/>
      <c r="K34" s="19"/>
    </row>
    <row r="35" spans="2:11" ht="26.4" x14ac:dyDescent="0.3">
      <c r="B35" s="41" t="s">
        <v>242</v>
      </c>
      <c r="C35" s="75">
        <v>4394.04</v>
      </c>
      <c r="D35" s="74">
        <v>9669.6</v>
      </c>
      <c r="E35" s="74">
        <v>0</v>
      </c>
      <c r="F35" s="75">
        <v>8728.91</v>
      </c>
      <c r="G35" s="75">
        <f>F35/C35*100</f>
        <v>198.65340324621533</v>
      </c>
      <c r="H35" s="75">
        <f>F35/D35*100</f>
        <v>90.271676181020922</v>
      </c>
    </row>
    <row r="36" spans="2:11" x14ac:dyDescent="0.3">
      <c r="B36" s="41" t="s">
        <v>121</v>
      </c>
      <c r="C36" s="75">
        <v>21793.08</v>
      </c>
      <c r="D36" s="74">
        <v>65356.98</v>
      </c>
      <c r="E36" s="74">
        <v>0</v>
      </c>
      <c r="F36" s="75">
        <v>61989.7</v>
      </c>
      <c r="G36" s="75">
        <f>F36/C36*100</f>
        <v>284.44671427811028</v>
      </c>
      <c r="H36" s="75">
        <f>F36/D36*100</f>
        <v>94.84786475752091</v>
      </c>
    </row>
    <row r="37" spans="2:11" x14ac:dyDescent="0.3">
      <c r="B37" s="14" t="s">
        <v>17</v>
      </c>
      <c r="C37" s="75"/>
      <c r="D37" s="74"/>
      <c r="E37" s="74" t="s">
        <v>122</v>
      </c>
      <c r="F37" s="75"/>
      <c r="G37" s="75"/>
      <c r="H37" s="75"/>
    </row>
    <row r="38" spans="2:11" x14ac:dyDescent="0.3">
      <c r="B38" s="35" t="s">
        <v>103</v>
      </c>
      <c r="C38" s="39">
        <f>C39+C40+C41</f>
        <v>556452.76</v>
      </c>
      <c r="D38" s="38">
        <f>D39+D40+D41+D42</f>
        <v>670928.99999999988</v>
      </c>
      <c r="E38" s="38">
        <v>0</v>
      </c>
      <c r="F38" s="39">
        <f>F39+F40+F41</f>
        <v>681229.47</v>
      </c>
      <c r="G38" s="39">
        <f>F38/C38*100</f>
        <v>122.42359441257871</v>
      </c>
      <c r="H38" s="39">
        <f>F38/D38*100</f>
        <v>101.5352548481285</v>
      </c>
    </row>
    <row r="39" spans="2:11" x14ac:dyDescent="0.3">
      <c r="B39" s="42" t="s">
        <v>235</v>
      </c>
      <c r="C39" s="75">
        <v>1186.71</v>
      </c>
      <c r="D39" s="74">
        <v>7852.45</v>
      </c>
      <c r="E39" s="74">
        <v>0</v>
      </c>
      <c r="F39" s="75">
        <v>8435.49</v>
      </c>
      <c r="G39" s="75">
        <f>F39/C39*100</f>
        <v>710.82994160325597</v>
      </c>
      <c r="H39" s="75">
        <f>F39/D39*100</f>
        <v>107.42494380734675</v>
      </c>
    </row>
    <row r="40" spans="2:11" x14ac:dyDescent="0.3">
      <c r="B40" s="42" t="s">
        <v>236</v>
      </c>
      <c r="C40" s="75">
        <v>512153.46</v>
      </c>
      <c r="D40" s="74">
        <v>624025.07999999996</v>
      </c>
      <c r="E40" s="74">
        <v>0</v>
      </c>
      <c r="F40" s="75">
        <v>640558.31999999995</v>
      </c>
      <c r="G40" s="75">
        <f>F40/C40*100</f>
        <v>125.07155960637266</v>
      </c>
      <c r="H40" s="75">
        <f>F40/D40*100</f>
        <v>102.64945120474967</v>
      </c>
    </row>
    <row r="41" spans="2:11" x14ac:dyDescent="0.3">
      <c r="B41" s="42" t="s">
        <v>234</v>
      </c>
      <c r="C41" s="75">
        <v>43112.59</v>
      </c>
      <c r="D41" s="74">
        <v>39021.47</v>
      </c>
      <c r="E41" s="74">
        <v>0</v>
      </c>
      <c r="F41" s="75">
        <v>32235.66</v>
      </c>
      <c r="G41" s="75">
        <f>F41/C41*100</f>
        <v>74.770873195045823</v>
      </c>
      <c r="H41" s="75">
        <f>F41/D41*100</f>
        <v>82.610060564094596</v>
      </c>
    </row>
    <row r="42" spans="2:11" s="72" customFormat="1" ht="26.4" x14ac:dyDescent="0.3">
      <c r="B42" s="42" t="s">
        <v>262</v>
      </c>
      <c r="C42" s="75">
        <v>0</v>
      </c>
      <c r="D42" s="74">
        <v>30</v>
      </c>
      <c r="E42" s="74">
        <v>0</v>
      </c>
      <c r="F42" s="75">
        <v>30</v>
      </c>
      <c r="G42" s="75">
        <v>0</v>
      </c>
      <c r="H42" s="75">
        <f>F42/D42*100</f>
        <v>100</v>
      </c>
    </row>
    <row r="43" spans="2:11" x14ac:dyDescent="0.3">
      <c r="B43" s="14" t="s">
        <v>17</v>
      </c>
      <c r="C43" s="75"/>
      <c r="D43" s="74"/>
      <c r="E43" s="74" t="s">
        <v>49</v>
      </c>
      <c r="F43" s="75"/>
      <c r="G43" s="75"/>
      <c r="H43" s="75"/>
    </row>
    <row r="44" spans="2:11" x14ac:dyDescent="0.3">
      <c r="B44" s="35" t="s">
        <v>104</v>
      </c>
      <c r="C44" s="39">
        <v>366.6</v>
      </c>
      <c r="D44" s="38">
        <v>132.72999999999999</v>
      </c>
      <c r="E44" s="38">
        <v>0</v>
      </c>
      <c r="F44" s="39">
        <v>0</v>
      </c>
      <c r="G44" s="39">
        <f>F44/C44*100</f>
        <v>0</v>
      </c>
      <c r="H44" s="39">
        <f>F44/D44*100</f>
        <v>0</v>
      </c>
    </row>
    <row r="45" spans="2:11" x14ac:dyDescent="0.3">
      <c r="B45" s="41" t="s">
        <v>105</v>
      </c>
      <c r="C45" s="75">
        <v>366.6</v>
      </c>
      <c r="D45" s="74">
        <v>132.72999999999999</v>
      </c>
      <c r="E45" s="74">
        <v>0</v>
      </c>
      <c r="F45" s="75">
        <v>0</v>
      </c>
      <c r="G45" s="75">
        <f>F45/C45*100</f>
        <v>0</v>
      </c>
      <c r="H45" s="75">
        <f>F45/D45*100</f>
        <v>0</v>
      </c>
    </row>
    <row r="46" spans="2:11" x14ac:dyDescent="0.3">
      <c r="B46" s="14" t="s">
        <v>17</v>
      </c>
      <c r="C46" s="75"/>
      <c r="D46" s="43"/>
      <c r="E46" s="64"/>
      <c r="F46" s="75"/>
      <c r="G46" s="45"/>
      <c r="H46" s="45"/>
    </row>
    <row r="47" spans="2:11" x14ac:dyDescent="0.3">
      <c r="C47" s="158"/>
      <c r="D47" s="145"/>
      <c r="E47" s="145"/>
      <c r="F47" s="145"/>
      <c r="G47" s="145"/>
      <c r="H47" s="145"/>
    </row>
    <row r="48" spans="2:11" x14ac:dyDescent="0.3">
      <c r="C48" s="158"/>
      <c r="D48" s="145"/>
      <c r="E48" s="145"/>
      <c r="F48" s="145"/>
      <c r="G48" s="145"/>
      <c r="H48" s="14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B9" sqref="B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8" x14ac:dyDescent="0.25">
      <c r="B1" s="10"/>
      <c r="C1" s="10"/>
      <c r="D1" s="10"/>
      <c r="E1" s="10"/>
      <c r="F1" s="3"/>
      <c r="G1" s="3"/>
      <c r="H1" s="3"/>
    </row>
    <row r="2" spans="2:8" ht="15.75" customHeight="1" x14ac:dyDescent="0.3">
      <c r="B2" s="79" t="s">
        <v>33</v>
      </c>
      <c r="C2" s="79"/>
      <c r="D2" s="79"/>
      <c r="E2" s="79"/>
      <c r="F2" s="79"/>
      <c r="G2" s="79"/>
      <c r="H2" s="79"/>
    </row>
    <row r="3" spans="2:8" ht="18" x14ac:dyDescent="0.25">
      <c r="B3" s="28"/>
      <c r="C3" s="28"/>
      <c r="D3" s="28"/>
      <c r="E3" s="28"/>
      <c r="F3" s="29"/>
      <c r="G3" s="29"/>
      <c r="H3" s="29"/>
    </row>
    <row r="4" spans="2:8" ht="26.4" x14ac:dyDescent="0.3">
      <c r="B4" s="20" t="s">
        <v>8</v>
      </c>
      <c r="C4" s="20" t="s">
        <v>60</v>
      </c>
      <c r="D4" s="20" t="s">
        <v>257</v>
      </c>
      <c r="E4" s="20" t="s">
        <v>258</v>
      </c>
      <c r="F4" s="20" t="s">
        <v>260</v>
      </c>
      <c r="G4" s="20" t="s">
        <v>20</v>
      </c>
      <c r="H4" s="20" t="s">
        <v>37</v>
      </c>
    </row>
    <row r="5" spans="2:8" ht="15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29</v>
      </c>
      <c r="H5" s="22" t="s">
        <v>116</v>
      </c>
    </row>
    <row r="6" spans="2:8" ht="15.75" customHeight="1" x14ac:dyDescent="0.3">
      <c r="B6" s="4" t="s">
        <v>35</v>
      </c>
      <c r="C6" s="39">
        <v>664986.13</v>
      </c>
      <c r="D6" s="38">
        <f>D7</f>
        <v>807023.93</v>
      </c>
      <c r="E6" s="38">
        <v>0</v>
      </c>
      <c r="F6" s="39">
        <f>F7</f>
        <v>807640.57</v>
      </c>
      <c r="G6" s="39">
        <f>F6/C6*100</f>
        <v>121.45224292121701</v>
      </c>
      <c r="H6" s="39">
        <f>F6/D6*100</f>
        <v>100.076409134485</v>
      </c>
    </row>
    <row r="7" spans="2:8" ht="15.75" customHeight="1" x14ac:dyDescent="0.3">
      <c r="B7" s="4" t="s">
        <v>106</v>
      </c>
      <c r="C7" s="39">
        <v>664986.13</v>
      </c>
      <c r="D7" s="38">
        <f>D8</f>
        <v>807023.93</v>
      </c>
      <c r="E7" s="38">
        <v>0</v>
      </c>
      <c r="F7" s="39">
        <f>F8</f>
        <v>807640.57</v>
      </c>
      <c r="G7" s="39">
        <f>F7/C7*100</f>
        <v>121.45224292121701</v>
      </c>
      <c r="H7" s="39">
        <f>F7/D7*100</f>
        <v>100.076409134485</v>
      </c>
    </row>
    <row r="8" spans="2:8" x14ac:dyDescent="0.3">
      <c r="B8" s="9" t="s">
        <v>135</v>
      </c>
      <c r="C8" s="75">
        <v>664986.13</v>
      </c>
      <c r="D8" s="74">
        <v>807023.93</v>
      </c>
      <c r="E8" s="74">
        <v>0</v>
      </c>
      <c r="F8" s="75">
        <v>807640.57</v>
      </c>
      <c r="G8" s="75">
        <f>F8/C8*100</f>
        <v>121.45224292121701</v>
      </c>
      <c r="H8" s="75">
        <f>F8/D8*100</f>
        <v>100.076409134485</v>
      </c>
    </row>
    <row r="9" spans="2:8" x14ac:dyDescent="0.3">
      <c r="B9" s="8" t="s">
        <v>12</v>
      </c>
      <c r="C9" s="31"/>
      <c r="D9" s="31"/>
      <c r="E9" s="31"/>
      <c r="F9" s="71"/>
      <c r="G9" s="37"/>
      <c r="H9" s="37"/>
    </row>
    <row r="11" spans="2:8" ht="15" x14ac:dyDescent="0.25">
      <c r="B11" s="19"/>
      <c r="C11" s="19"/>
      <c r="D11" s="19"/>
      <c r="E11" s="19"/>
      <c r="F11" s="19"/>
      <c r="G11" s="19"/>
      <c r="H11" s="19"/>
    </row>
    <row r="12" spans="2:8" ht="15" x14ac:dyDescent="0.25">
      <c r="B12" s="19"/>
      <c r="C12" s="19"/>
      <c r="D12" s="19"/>
      <c r="E12" s="19"/>
      <c r="F12" s="19"/>
      <c r="G12" s="19"/>
      <c r="H12" s="19"/>
    </row>
    <row r="13" spans="2:8" ht="15" x14ac:dyDescent="0.25">
      <c r="B13" s="19"/>
      <c r="C13" s="19"/>
      <c r="D13" s="19"/>
      <c r="E13" s="19"/>
      <c r="F13" s="19"/>
      <c r="G13" s="19"/>
      <c r="H13" s="1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90"/>
  <sheetViews>
    <sheetView tabSelected="1" workbookViewId="0">
      <selection activeCell="B32" sqref="B3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79" t="s">
        <v>9</v>
      </c>
      <c r="C2" s="79"/>
      <c r="D2" s="79"/>
      <c r="E2" s="79"/>
      <c r="F2" s="79"/>
      <c r="G2" s="79"/>
      <c r="H2" s="79"/>
      <c r="I2" s="79"/>
      <c r="J2" s="16"/>
    </row>
    <row r="3" spans="2:10" ht="18" x14ac:dyDescent="0.25">
      <c r="B3" s="28"/>
      <c r="C3" s="28"/>
      <c r="D3" s="28"/>
      <c r="E3" s="28"/>
      <c r="F3" s="28"/>
      <c r="G3" s="28"/>
      <c r="H3" s="28"/>
      <c r="I3" s="29"/>
      <c r="J3" s="3"/>
    </row>
    <row r="4" spans="2:10" ht="15.6" x14ac:dyDescent="0.3">
      <c r="B4" s="94" t="s">
        <v>42</v>
      </c>
      <c r="C4" s="94"/>
      <c r="D4" s="94"/>
      <c r="E4" s="94"/>
      <c r="F4" s="94"/>
      <c r="G4" s="94"/>
      <c r="H4" s="94"/>
      <c r="I4" s="94"/>
    </row>
    <row r="5" spans="2:10" ht="18" x14ac:dyDescent="0.25">
      <c r="B5" s="28"/>
      <c r="C5" s="28"/>
      <c r="D5" s="28"/>
      <c r="E5" s="28"/>
      <c r="F5" s="28"/>
      <c r="G5" s="28"/>
      <c r="H5" s="28"/>
      <c r="I5" s="29"/>
    </row>
    <row r="6" spans="2:10" ht="26.4" x14ac:dyDescent="0.3">
      <c r="B6" s="87" t="s">
        <v>8</v>
      </c>
      <c r="C6" s="88"/>
      <c r="D6" s="88"/>
      <c r="E6" s="89"/>
      <c r="F6" s="20" t="s">
        <v>257</v>
      </c>
      <c r="G6" s="20" t="s">
        <v>258</v>
      </c>
      <c r="H6" s="20" t="s">
        <v>261</v>
      </c>
      <c r="I6" s="20" t="s">
        <v>37</v>
      </c>
    </row>
    <row r="7" spans="2:10" s="23" customFormat="1" ht="11.25" x14ac:dyDescent="0.2">
      <c r="B7" s="84">
        <v>1</v>
      </c>
      <c r="C7" s="85"/>
      <c r="D7" s="85"/>
      <c r="E7" s="86"/>
      <c r="F7" s="22">
        <v>2</v>
      </c>
      <c r="G7" s="22">
        <v>3</v>
      </c>
      <c r="H7" s="22">
        <v>4</v>
      </c>
      <c r="I7" s="22" t="s">
        <v>117</v>
      </c>
    </row>
    <row r="8" spans="2:10" ht="30" customHeight="1" x14ac:dyDescent="0.3">
      <c r="B8" s="159">
        <v>11041</v>
      </c>
      <c r="C8" s="160"/>
      <c r="D8" s="161"/>
      <c r="E8" s="162" t="s">
        <v>244</v>
      </c>
      <c r="F8" s="66">
        <f>F9</f>
        <v>807023.7300000001</v>
      </c>
      <c r="G8" s="38">
        <v>0</v>
      </c>
      <c r="H8" s="38">
        <f>H9</f>
        <v>807670.57</v>
      </c>
      <c r="I8" s="38">
        <f t="shared" ref="I8:I14" si="0">H8/F8*100</f>
        <v>100.08015129864891</v>
      </c>
      <c r="J8" s="51"/>
    </row>
    <row r="9" spans="2:10" ht="30" customHeight="1" x14ac:dyDescent="0.3">
      <c r="B9" s="159" t="s">
        <v>114</v>
      </c>
      <c r="C9" s="160"/>
      <c r="D9" s="161"/>
      <c r="E9" s="162" t="s">
        <v>136</v>
      </c>
      <c r="F9" s="66">
        <f>F10</f>
        <v>807023.7300000001</v>
      </c>
      <c r="G9" s="38">
        <v>0</v>
      </c>
      <c r="H9" s="38">
        <f>H10</f>
        <v>807670.57</v>
      </c>
      <c r="I9" s="38">
        <f t="shared" si="0"/>
        <v>100.08015129864891</v>
      </c>
      <c r="J9" s="51"/>
    </row>
    <row r="10" spans="2:10" ht="30" customHeight="1" x14ac:dyDescent="0.3">
      <c r="B10" s="159" t="s">
        <v>113</v>
      </c>
      <c r="C10" s="160"/>
      <c r="D10" s="161"/>
      <c r="E10" s="162" t="s">
        <v>137</v>
      </c>
      <c r="F10" s="66">
        <f>F11+F56+F66+F188+F215+F221+F227+F246+F264</f>
        <v>807023.7300000001</v>
      </c>
      <c r="G10" s="38">
        <v>0</v>
      </c>
      <c r="H10" s="38">
        <f>H11+H56+H66+H188++H215+H221+H227+H246+H264</f>
        <v>807670.57</v>
      </c>
      <c r="I10" s="38">
        <f t="shared" si="0"/>
        <v>100.08015129864891</v>
      </c>
      <c r="J10" s="51"/>
    </row>
    <row r="11" spans="2:10" ht="30" customHeight="1" x14ac:dyDescent="0.3">
      <c r="B11" s="159" t="s">
        <v>232</v>
      </c>
      <c r="C11" s="160"/>
      <c r="D11" s="161"/>
      <c r="E11" s="162" t="s">
        <v>231</v>
      </c>
      <c r="F11" s="66">
        <f>F12+F33+F40+F44</f>
        <v>652786.38</v>
      </c>
      <c r="G11" s="38">
        <v>0</v>
      </c>
      <c r="H11" s="38">
        <f>H12+H33+H40+H44</f>
        <v>664267.57999999996</v>
      </c>
      <c r="I11" s="38">
        <f>H11/F11*100</f>
        <v>101.75879895043151</v>
      </c>
      <c r="J11" s="51"/>
    </row>
    <row r="12" spans="2:10" ht="30" customHeight="1" x14ac:dyDescent="0.3">
      <c r="B12" s="159" t="s">
        <v>138</v>
      </c>
      <c r="C12" s="160"/>
      <c r="D12" s="161"/>
      <c r="E12" s="162" t="s">
        <v>139</v>
      </c>
      <c r="F12" s="66">
        <f>F13</f>
        <v>13594.240000000002</v>
      </c>
      <c r="G12" s="38">
        <v>0</v>
      </c>
      <c r="H12" s="38">
        <f>H13</f>
        <v>13594.44</v>
      </c>
      <c r="I12" s="38">
        <f t="shared" si="0"/>
        <v>100.00147121133655</v>
      </c>
      <c r="J12" s="51"/>
    </row>
    <row r="13" spans="2:10" ht="26.4" customHeight="1" x14ac:dyDescent="0.3">
      <c r="B13" s="95" t="s">
        <v>140</v>
      </c>
      <c r="C13" s="96"/>
      <c r="D13" s="97"/>
      <c r="E13" s="33" t="s">
        <v>141</v>
      </c>
      <c r="F13" s="66">
        <f>F14+F30</f>
        <v>13594.240000000002</v>
      </c>
      <c r="G13" s="38">
        <v>0</v>
      </c>
      <c r="H13" s="38">
        <f>H14+H30</f>
        <v>13594.44</v>
      </c>
      <c r="I13" s="38">
        <f t="shared" si="0"/>
        <v>100.00147121133655</v>
      </c>
      <c r="J13" s="51"/>
    </row>
    <row r="14" spans="2:10" x14ac:dyDescent="0.3">
      <c r="B14" s="68"/>
      <c r="C14" s="69">
        <v>32</v>
      </c>
      <c r="D14" s="70"/>
      <c r="E14" s="78" t="s">
        <v>108</v>
      </c>
      <c r="F14" s="66">
        <v>13062.29</v>
      </c>
      <c r="G14" s="38">
        <v>0</v>
      </c>
      <c r="H14" s="38">
        <f>H15+H16+H17+H18+H19+H20+H21+H22+H23+H24+H25+H26+H27+H28+H29</f>
        <v>12859.44</v>
      </c>
      <c r="I14" s="38">
        <f t="shared" si="0"/>
        <v>98.447056373729254</v>
      </c>
      <c r="J14" s="51"/>
    </row>
    <row r="15" spans="2:10" x14ac:dyDescent="0.3">
      <c r="B15" s="46"/>
      <c r="C15" s="47"/>
      <c r="D15" s="48">
        <v>3211</v>
      </c>
      <c r="E15" s="15" t="s">
        <v>65</v>
      </c>
      <c r="F15" s="67">
        <v>0</v>
      </c>
      <c r="G15" s="74">
        <v>0</v>
      </c>
      <c r="H15" s="74">
        <v>2294.14</v>
      </c>
      <c r="I15" s="74">
        <v>0</v>
      </c>
      <c r="J15" s="51"/>
    </row>
    <row r="16" spans="2:10" x14ac:dyDescent="0.3">
      <c r="B16" s="46"/>
      <c r="C16" s="47" t="s">
        <v>49</v>
      </c>
      <c r="D16" s="48">
        <v>3213</v>
      </c>
      <c r="E16" s="77" t="s">
        <v>109</v>
      </c>
      <c r="F16" s="67">
        <v>0</v>
      </c>
      <c r="G16" s="74">
        <v>0</v>
      </c>
      <c r="H16" s="74">
        <v>0</v>
      </c>
      <c r="I16" s="74">
        <v>0</v>
      </c>
      <c r="J16" s="51"/>
    </row>
    <row r="17" spans="2:10" x14ac:dyDescent="0.3">
      <c r="B17" s="46"/>
      <c r="C17" s="47"/>
      <c r="D17" s="48">
        <v>3221</v>
      </c>
      <c r="E17" s="77" t="s">
        <v>70</v>
      </c>
      <c r="F17" s="67">
        <v>0</v>
      </c>
      <c r="G17" s="74">
        <v>0</v>
      </c>
      <c r="H17" s="74">
        <v>1884.14</v>
      </c>
      <c r="I17" s="74">
        <v>0</v>
      </c>
      <c r="J17" s="51"/>
    </row>
    <row r="18" spans="2:10" x14ac:dyDescent="0.3">
      <c r="B18" s="46"/>
      <c r="C18" s="47"/>
      <c r="D18" s="48">
        <v>3222</v>
      </c>
      <c r="E18" s="77" t="s">
        <v>71</v>
      </c>
      <c r="F18" s="67">
        <v>0</v>
      </c>
      <c r="G18" s="74">
        <v>0</v>
      </c>
      <c r="H18" s="74">
        <v>92.63</v>
      </c>
      <c r="I18" s="74">
        <v>0</v>
      </c>
      <c r="J18" s="51"/>
    </row>
    <row r="19" spans="2:10" x14ac:dyDescent="0.3">
      <c r="B19" s="46"/>
      <c r="C19" s="47"/>
      <c r="D19" s="48">
        <v>3223</v>
      </c>
      <c r="E19" s="77" t="s">
        <v>72</v>
      </c>
      <c r="F19" s="67">
        <v>0</v>
      </c>
      <c r="G19" s="74">
        <v>0</v>
      </c>
      <c r="H19" s="74">
        <v>100.49</v>
      </c>
      <c r="I19" s="74">
        <v>0</v>
      </c>
      <c r="J19" s="51"/>
    </row>
    <row r="20" spans="2:10" x14ac:dyDescent="0.3">
      <c r="B20" s="46"/>
      <c r="C20" s="47"/>
      <c r="D20" s="48">
        <v>3224</v>
      </c>
      <c r="E20" s="77" t="s">
        <v>143</v>
      </c>
      <c r="F20" s="67">
        <v>0</v>
      </c>
      <c r="G20" s="74">
        <v>0</v>
      </c>
      <c r="H20" s="74">
        <v>1184.57</v>
      </c>
      <c r="I20" s="74">
        <v>0</v>
      </c>
      <c r="J20" s="51"/>
    </row>
    <row r="21" spans="2:10" x14ac:dyDescent="0.3">
      <c r="B21" s="46"/>
      <c r="C21" s="47"/>
      <c r="D21" s="48">
        <v>3227</v>
      </c>
      <c r="E21" s="77" t="s">
        <v>270</v>
      </c>
      <c r="F21" s="67">
        <v>0</v>
      </c>
      <c r="G21" s="74">
        <v>0</v>
      </c>
      <c r="H21" s="74">
        <v>43</v>
      </c>
      <c r="I21" s="74">
        <v>0</v>
      </c>
      <c r="J21" s="51"/>
    </row>
    <row r="22" spans="2:10" x14ac:dyDescent="0.3">
      <c r="B22" s="46"/>
      <c r="C22" s="47"/>
      <c r="D22" s="48">
        <v>3231</v>
      </c>
      <c r="E22" s="77" t="s">
        <v>112</v>
      </c>
      <c r="F22" s="67">
        <v>0</v>
      </c>
      <c r="G22" s="74">
        <v>0</v>
      </c>
      <c r="H22" s="74">
        <v>492.66</v>
      </c>
      <c r="I22" s="74">
        <v>0</v>
      </c>
      <c r="J22" s="51"/>
    </row>
    <row r="23" spans="2:10" x14ac:dyDescent="0.3">
      <c r="B23" s="46"/>
      <c r="C23" s="47"/>
      <c r="D23" s="48">
        <v>3232</v>
      </c>
      <c r="E23" s="77" t="s">
        <v>78</v>
      </c>
      <c r="F23" s="67">
        <v>0</v>
      </c>
      <c r="G23" s="74">
        <v>0</v>
      </c>
      <c r="H23" s="74">
        <v>122.45</v>
      </c>
      <c r="I23" s="74">
        <v>0</v>
      </c>
      <c r="J23" s="51"/>
    </row>
    <row r="24" spans="2:10" x14ac:dyDescent="0.3">
      <c r="B24" s="46"/>
      <c r="C24" s="47"/>
      <c r="D24" s="48">
        <v>3234</v>
      </c>
      <c r="E24" s="77" t="s">
        <v>80</v>
      </c>
      <c r="F24" s="67">
        <v>0</v>
      </c>
      <c r="G24" s="74">
        <v>0</v>
      </c>
      <c r="H24" s="74">
        <v>1532.01</v>
      </c>
      <c r="I24" s="74">
        <v>0</v>
      </c>
      <c r="J24" s="51"/>
    </row>
    <row r="25" spans="2:10" x14ac:dyDescent="0.3">
      <c r="B25" s="46"/>
      <c r="C25" s="47"/>
      <c r="D25" s="48">
        <v>3237</v>
      </c>
      <c r="E25" s="77" t="s">
        <v>118</v>
      </c>
      <c r="F25" s="67">
        <v>0</v>
      </c>
      <c r="G25" s="74">
        <v>0</v>
      </c>
      <c r="H25" s="74">
        <v>659.71</v>
      </c>
      <c r="I25" s="74">
        <v>0</v>
      </c>
      <c r="J25" s="51"/>
    </row>
    <row r="26" spans="2:10" x14ac:dyDescent="0.3">
      <c r="B26" s="46"/>
      <c r="C26" s="47"/>
      <c r="D26" s="48">
        <v>3238</v>
      </c>
      <c r="E26" s="77" t="s">
        <v>110</v>
      </c>
      <c r="F26" s="67">
        <v>0</v>
      </c>
      <c r="G26" s="74">
        <v>0</v>
      </c>
      <c r="H26" s="74">
        <v>4131.29</v>
      </c>
      <c r="I26" s="74">
        <v>0</v>
      </c>
      <c r="J26" s="51"/>
    </row>
    <row r="27" spans="2:10" x14ac:dyDescent="0.3">
      <c r="B27" s="46"/>
      <c r="C27" s="47"/>
      <c r="D27" s="48">
        <v>3294</v>
      </c>
      <c r="E27" s="77" t="s">
        <v>120</v>
      </c>
      <c r="F27" s="67">
        <v>0</v>
      </c>
      <c r="G27" s="74">
        <v>0</v>
      </c>
      <c r="H27" s="74">
        <v>163.09</v>
      </c>
      <c r="I27" s="74">
        <v>0</v>
      </c>
      <c r="J27" s="51"/>
    </row>
    <row r="28" spans="2:10" x14ac:dyDescent="0.3">
      <c r="B28" s="46"/>
      <c r="C28" s="47"/>
      <c r="D28" s="48">
        <v>3295</v>
      </c>
      <c r="E28" s="77" t="s">
        <v>95</v>
      </c>
      <c r="F28" s="67">
        <v>0</v>
      </c>
      <c r="G28" s="74">
        <v>0</v>
      </c>
      <c r="H28" s="74">
        <v>159.26</v>
      </c>
      <c r="I28" s="74">
        <v>0</v>
      </c>
      <c r="J28" s="51"/>
    </row>
    <row r="29" spans="2:10" x14ac:dyDescent="0.3">
      <c r="B29" s="46"/>
      <c r="C29" s="47"/>
      <c r="D29" s="48">
        <v>3299</v>
      </c>
      <c r="E29" s="77" t="s">
        <v>86</v>
      </c>
      <c r="F29" s="67">
        <v>0</v>
      </c>
      <c r="G29" s="74">
        <v>0</v>
      </c>
      <c r="H29" s="74">
        <v>0</v>
      </c>
      <c r="I29" s="74">
        <v>0</v>
      </c>
      <c r="J29" s="51"/>
    </row>
    <row r="30" spans="2:10" x14ac:dyDescent="0.3">
      <c r="B30" s="68"/>
      <c r="C30" s="69">
        <v>34</v>
      </c>
      <c r="D30" s="70"/>
      <c r="E30" s="78" t="s">
        <v>111</v>
      </c>
      <c r="F30" s="66">
        <v>531.95000000000005</v>
      </c>
      <c r="G30" s="38">
        <v>0</v>
      </c>
      <c r="H30" s="38">
        <f>H31</f>
        <v>735</v>
      </c>
      <c r="I30" s="38">
        <f>H30/F30*100</f>
        <v>138.17088072187232</v>
      </c>
      <c r="J30" s="51"/>
    </row>
    <row r="31" spans="2:10" x14ac:dyDescent="0.3">
      <c r="B31" s="46"/>
      <c r="C31" s="47"/>
      <c r="D31" s="48">
        <v>3431</v>
      </c>
      <c r="E31" s="77" t="s">
        <v>90</v>
      </c>
      <c r="F31" s="67">
        <v>0</v>
      </c>
      <c r="G31" s="74">
        <v>0</v>
      </c>
      <c r="H31" s="74">
        <v>735</v>
      </c>
      <c r="I31" s="74">
        <v>0</v>
      </c>
      <c r="J31" s="51"/>
    </row>
    <row r="32" spans="2:10" ht="16.95" customHeight="1" x14ac:dyDescent="0.3">
      <c r="B32" s="68" t="s">
        <v>17</v>
      </c>
      <c r="C32" s="47"/>
      <c r="D32" s="48"/>
      <c r="E32" s="77"/>
      <c r="F32" s="67"/>
      <c r="G32" s="74"/>
      <c r="H32" s="74"/>
      <c r="I32" s="74"/>
      <c r="J32" s="51"/>
    </row>
    <row r="33" spans="2:10" ht="35.4" customHeight="1" x14ac:dyDescent="0.3">
      <c r="B33" s="95" t="s">
        <v>245</v>
      </c>
      <c r="C33" s="164"/>
      <c r="D33" s="165"/>
      <c r="E33" s="78" t="s">
        <v>142</v>
      </c>
      <c r="F33" s="66">
        <f>F34</f>
        <v>48692.14</v>
      </c>
      <c r="G33" s="38">
        <v>0</v>
      </c>
      <c r="H33" s="38">
        <f>H34</f>
        <v>45592.7</v>
      </c>
      <c r="I33" s="38">
        <f>H33/F33*100</f>
        <v>93.634619468357727</v>
      </c>
      <c r="J33" s="171"/>
    </row>
    <row r="34" spans="2:10" ht="26.4" customHeight="1" x14ac:dyDescent="0.3">
      <c r="B34" s="95" t="s">
        <v>140</v>
      </c>
      <c r="C34" s="96"/>
      <c r="D34" s="97"/>
      <c r="E34" s="33" t="s">
        <v>141</v>
      </c>
      <c r="F34" s="66">
        <f>F35+F37</f>
        <v>48692.14</v>
      </c>
      <c r="G34" s="38">
        <v>0</v>
      </c>
      <c r="H34" s="38">
        <f>H35+H37</f>
        <v>45592.7</v>
      </c>
      <c r="I34" s="38">
        <f>H34/F34*100</f>
        <v>93.634619468357727</v>
      </c>
      <c r="J34" s="171"/>
    </row>
    <row r="35" spans="2:10" x14ac:dyDescent="0.3">
      <c r="B35" s="68"/>
      <c r="C35" s="69">
        <v>32</v>
      </c>
      <c r="D35" s="48"/>
      <c r="E35" s="78" t="s">
        <v>108</v>
      </c>
      <c r="F35" s="66">
        <v>1274.1400000000001</v>
      </c>
      <c r="G35" s="38">
        <v>0</v>
      </c>
      <c r="H35" s="38">
        <v>1274.1400000000001</v>
      </c>
      <c r="I35" s="38">
        <f>H35/F35*100</f>
        <v>100</v>
      </c>
      <c r="J35" s="171"/>
    </row>
    <row r="36" spans="2:10" x14ac:dyDescent="0.3">
      <c r="B36" s="68"/>
      <c r="C36" s="47"/>
      <c r="D36" s="48">
        <v>3236</v>
      </c>
      <c r="E36" s="77" t="s">
        <v>82</v>
      </c>
      <c r="F36" s="67">
        <v>0</v>
      </c>
      <c r="G36" s="74">
        <v>0</v>
      </c>
      <c r="H36" s="74">
        <v>1274.1400000000001</v>
      </c>
      <c r="I36" s="74">
        <v>0</v>
      </c>
      <c r="J36" s="171"/>
    </row>
    <row r="37" spans="2:10" ht="26.4" x14ac:dyDescent="0.3">
      <c r="B37" s="68"/>
      <c r="C37" s="69">
        <v>37</v>
      </c>
      <c r="D37" s="48"/>
      <c r="E37" s="33" t="s">
        <v>129</v>
      </c>
      <c r="F37" s="172">
        <v>47418</v>
      </c>
      <c r="G37" s="38">
        <v>0</v>
      </c>
      <c r="H37" s="38">
        <v>44318.559999999998</v>
      </c>
      <c r="I37" s="38">
        <f>H37/F37*100</f>
        <v>93.463579231515453</v>
      </c>
      <c r="J37" s="171"/>
    </row>
    <row r="38" spans="2:10" x14ac:dyDescent="0.3">
      <c r="B38" s="46"/>
      <c r="C38" s="47" t="s">
        <v>49</v>
      </c>
      <c r="D38" s="48">
        <v>3722</v>
      </c>
      <c r="E38" s="73" t="s">
        <v>131</v>
      </c>
      <c r="F38" s="67">
        <v>0</v>
      </c>
      <c r="G38" s="74">
        <v>0</v>
      </c>
      <c r="H38" s="74">
        <v>44318.559999999998</v>
      </c>
      <c r="I38" s="74">
        <v>0</v>
      </c>
      <c r="J38" s="171"/>
    </row>
    <row r="39" spans="2:10" ht="18" customHeight="1" x14ac:dyDescent="0.3">
      <c r="B39" s="46" t="s">
        <v>17</v>
      </c>
      <c r="C39" s="47"/>
      <c r="D39" s="48"/>
      <c r="E39" s="77"/>
      <c r="F39" s="67"/>
      <c r="G39" s="74"/>
      <c r="H39" s="74"/>
      <c r="I39" s="74"/>
      <c r="J39" s="51"/>
    </row>
    <row r="40" spans="2:10" ht="33" customHeight="1" x14ac:dyDescent="0.3">
      <c r="B40" s="95" t="s">
        <v>144</v>
      </c>
      <c r="C40" s="164"/>
      <c r="D40" s="165"/>
      <c r="E40" s="78" t="s">
        <v>246</v>
      </c>
      <c r="F40" s="66">
        <v>0</v>
      </c>
      <c r="G40" s="38">
        <v>0</v>
      </c>
      <c r="H40" s="38">
        <v>0</v>
      </c>
      <c r="I40" s="38">
        <v>0</v>
      </c>
      <c r="J40" s="51"/>
    </row>
    <row r="41" spans="2:10" ht="14.4" customHeight="1" x14ac:dyDescent="0.3">
      <c r="B41" s="95" t="s">
        <v>145</v>
      </c>
      <c r="C41" s="96"/>
      <c r="D41" s="97"/>
      <c r="E41" s="78" t="s">
        <v>146</v>
      </c>
      <c r="F41" s="66">
        <v>0</v>
      </c>
      <c r="G41" s="38">
        <v>0</v>
      </c>
      <c r="H41" s="38">
        <v>0</v>
      </c>
      <c r="I41" s="38">
        <v>0</v>
      </c>
      <c r="J41" s="51"/>
    </row>
    <row r="42" spans="2:10" x14ac:dyDescent="0.3">
      <c r="B42" s="68"/>
      <c r="C42" s="69">
        <v>32</v>
      </c>
      <c r="D42" s="70"/>
      <c r="E42" s="78" t="s">
        <v>108</v>
      </c>
      <c r="F42" s="67">
        <v>0</v>
      </c>
      <c r="G42" s="74">
        <v>0</v>
      </c>
      <c r="H42" s="74">
        <v>0</v>
      </c>
      <c r="I42" s="74">
        <v>0</v>
      </c>
      <c r="J42" s="51"/>
    </row>
    <row r="43" spans="2:10" ht="19.2" customHeight="1" x14ac:dyDescent="0.3">
      <c r="B43" s="68" t="s">
        <v>17</v>
      </c>
      <c r="C43" s="69"/>
      <c r="D43" s="70"/>
      <c r="E43" s="78"/>
      <c r="F43" s="67"/>
      <c r="G43" s="74"/>
      <c r="H43" s="74"/>
      <c r="I43" s="74"/>
      <c r="J43" s="51"/>
    </row>
    <row r="44" spans="2:10" ht="30" customHeight="1" x14ac:dyDescent="0.3">
      <c r="B44" s="95" t="s">
        <v>150</v>
      </c>
      <c r="C44" s="96"/>
      <c r="D44" s="97"/>
      <c r="E44" s="78" t="s">
        <v>149</v>
      </c>
      <c r="F44" s="66">
        <f>F45</f>
        <v>590500</v>
      </c>
      <c r="G44" s="38">
        <v>0</v>
      </c>
      <c r="H44" s="38">
        <f>H45</f>
        <v>605080.43999999994</v>
      </c>
      <c r="I44" s="38">
        <f>H44/F44*100</f>
        <v>102.4691685012701</v>
      </c>
      <c r="J44" s="51"/>
    </row>
    <row r="45" spans="2:10" x14ac:dyDescent="0.3">
      <c r="B45" s="95" t="s">
        <v>147</v>
      </c>
      <c r="C45" s="96"/>
      <c r="D45" s="97"/>
      <c r="E45" s="78" t="s">
        <v>148</v>
      </c>
      <c r="F45" s="66">
        <f>F46+F50</f>
        <v>590500</v>
      </c>
      <c r="G45" s="38">
        <v>0</v>
      </c>
      <c r="H45" s="38">
        <f>H46+H50</f>
        <v>605080.43999999994</v>
      </c>
      <c r="I45" s="38">
        <f>H45/F45*100</f>
        <v>102.4691685012701</v>
      </c>
      <c r="J45" s="51"/>
    </row>
    <row r="46" spans="2:10" x14ac:dyDescent="0.3">
      <c r="B46" s="68"/>
      <c r="C46" s="69">
        <v>31</v>
      </c>
      <c r="D46" s="70"/>
      <c r="E46" s="78" t="s">
        <v>151</v>
      </c>
      <c r="F46" s="66">
        <v>571500</v>
      </c>
      <c r="G46" s="38">
        <v>0</v>
      </c>
      <c r="H46" s="38">
        <f>H47+H48+H49</f>
        <v>580954.24</v>
      </c>
      <c r="I46" s="38">
        <f>H46/F46*100</f>
        <v>101.65428521434821</v>
      </c>
      <c r="J46" s="51"/>
    </row>
    <row r="47" spans="2:10" x14ac:dyDescent="0.3">
      <c r="B47" s="46"/>
      <c r="C47" s="47"/>
      <c r="D47" s="48">
        <v>3111</v>
      </c>
      <c r="E47" s="77" t="s">
        <v>107</v>
      </c>
      <c r="F47" s="67">
        <v>0</v>
      </c>
      <c r="G47" s="74">
        <v>0</v>
      </c>
      <c r="H47" s="74">
        <v>479698.02</v>
      </c>
      <c r="I47" s="74">
        <v>0</v>
      </c>
      <c r="J47" s="51"/>
    </row>
    <row r="48" spans="2:10" x14ac:dyDescent="0.3">
      <c r="B48" s="46"/>
      <c r="C48" s="47"/>
      <c r="D48" s="48">
        <v>3121</v>
      </c>
      <c r="E48" s="77" t="s">
        <v>61</v>
      </c>
      <c r="F48" s="67">
        <v>0</v>
      </c>
      <c r="G48" s="74">
        <v>0</v>
      </c>
      <c r="H48" s="74">
        <v>21931.759999999998</v>
      </c>
      <c r="I48" s="74">
        <v>0</v>
      </c>
      <c r="J48" s="51"/>
    </row>
    <row r="49" spans="2:10" x14ac:dyDescent="0.3">
      <c r="B49" s="46"/>
      <c r="C49" s="47"/>
      <c r="D49" s="48">
        <v>3132</v>
      </c>
      <c r="E49" s="77" t="s">
        <v>152</v>
      </c>
      <c r="F49" s="67">
        <v>0</v>
      </c>
      <c r="G49" s="74">
        <v>0</v>
      </c>
      <c r="H49" s="74">
        <v>79324.460000000006</v>
      </c>
      <c r="I49" s="74">
        <v>0</v>
      </c>
      <c r="J49" s="51"/>
    </row>
    <row r="50" spans="2:10" x14ac:dyDescent="0.3">
      <c r="B50" s="46"/>
      <c r="C50" s="69">
        <v>32</v>
      </c>
      <c r="D50" s="48"/>
      <c r="E50" s="78" t="s">
        <v>108</v>
      </c>
      <c r="F50" s="66">
        <v>19000</v>
      </c>
      <c r="G50" s="74">
        <v>0</v>
      </c>
      <c r="H50" s="38">
        <f>H51+H52+H53+H54</f>
        <v>24126.2</v>
      </c>
      <c r="I50" s="74">
        <f>H50/F50*100</f>
        <v>126.98</v>
      </c>
      <c r="J50" s="51"/>
    </row>
    <row r="51" spans="2:10" s="72" customFormat="1" x14ac:dyDescent="0.3">
      <c r="B51" s="46"/>
      <c r="C51" s="47"/>
      <c r="D51" s="48">
        <v>3211</v>
      </c>
      <c r="E51" s="15" t="s">
        <v>65</v>
      </c>
      <c r="F51" s="67">
        <v>0</v>
      </c>
      <c r="G51" s="74">
        <v>0</v>
      </c>
      <c r="H51" s="74">
        <v>21.6</v>
      </c>
      <c r="I51" s="74">
        <v>0</v>
      </c>
      <c r="J51" s="51"/>
    </row>
    <row r="52" spans="2:10" x14ac:dyDescent="0.3">
      <c r="B52" s="46"/>
      <c r="C52" s="47"/>
      <c r="D52" s="48">
        <v>3212</v>
      </c>
      <c r="E52" s="77" t="s">
        <v>153</v>
      </c>
      <c r="F52" s="67">
        <v>0</v>
      </c>
      <c r="G52" s="74">
        <v>0</v>
      </c>
      <c r="H52" s="74">
        <v>21893.77</v>
      </c>
      <c r="I52" s="74">
        <v>0</v>
      </c>
      <c r="J52" s="51"/>
    </row>
    <row r="53" spans="2:10" s="72" customFormat="1" x14ac:dyDescent="0.3">
      <c r="B53" s="46"/>
      <c r="C53" s="47"/>
      <c r="D53" s="48">
        <v>3221</v>
      </c>
      <c r="E53" s="77" t="s">
        <v>70</v>
      </c>
      <c r="F53" s="67">
        <v>0</v>
      </c>
      <c r="G53" s="74">
        <v>0</v>
      </c>
      <c r="H53" s="74">
        <v>238.4</v>
      </c>
      <c r="I53" s="74">
        <v>0</v>
      </c>
      <c r="J53" s="51"/>
    </row>
    <row r="54" spans="2:10" x14ac:dyDescent="0.3">
      <c r="B54" s="46"/>
      <c r="C54" s="47"/>
      <c r="D54" s="48">
        <v>3295</v>
      </c>
      <c r="E54" s="77" t="s">
        <v>95</v>
      </c>
      <c r="F54" s="67">
        <v>0</v>
      </c>
      <c r="G54" s="74">
        <v>0</v>
      </c>
      <c r="H54" s="74">
        <v>1972.43</v>
      </c>
      <c r="I54" s="74">
        <v>0</v>
      </c>
      <c r="J54" s="51"/>
    </row>
    <row r="55" spans="2:10" ht="16.95" customHeight="1" x14ac:dyDescent="0.3">
      <c r="B55" s="68" t="s">
        <v>17</v>
      </c>
      <c r="C55" s="69"/>
      <c r="D55" s="70"/>
      <c r="E55" s="78"/>
      <c r="F55" s="67"/>
      <c r="G55" s="74" t="s">
        <v>49</v>
      </c>
      <c r="H55" s="74"/>
      <c r="I55" s="74"/>
      <c r="J55" s="51"/>
    </row>
    <row r="56" spans="2:10" ht="27" customHeight="1" x14ac:dyDescent="0.3">
      <c r="B56" s="95" t="s">
        <v>157</v>
      </c>
      <c r="C56" s="96"/>
      <c r="D56" s="97"/>
      <c r="E56" s="78" t="s">
        <v>154</v>
      </c>
      <c r="F56" s="66">
        <f>F57</f>
        <v>18110.339999999997</v>
      </c>
      <c r="G56" s="38">
        <v>0</v>
      </c>
      <c r="H56" s="38">
        <f>H57</f>
        <v>13681.61</v>
      </c>
      <c r="I56" s="38">
        <f>H56/F56*100</f>
        <v>75.545848393790521</v>
      </c>
      <c r="J56" s="51"/>
    </row>
    <row r="57" spans="2:10" ht="33.6" customHeight="1" x14ac:dyDescent="0.3">
      <c r="B57" s="95" t="s">
        <v>155</v>
      </c>
      <c r="C57" s="96"/>
      <c r="D57" s="97"/>
      <c r="E57" s="78" t="s">
        <v>142</v>
      </c>
      <c r="F57" s="66">
        <f>F58</f>
        <v>18110.339999999997</v>
      </c>
      <c r="G57" s="38">
        <v>0</v>
      </c>
      <c r="H57" s="38">
        <f>H58+H63</f>
        <v>13681.61</v>
      </c>
      <c r="I57" s="38">
        <f>H57/F57*100</f>
        <v>75.545848393790521</v>
      </c>
      <c r="J57" s="51"/>
    </row>
    <row r="58" spans="2:10" ht="26.4" customHeight="1" x14ac:dyDescent="0.3">
      <c r="B58" s="95" t="s">
        <v>158</v>
      </c>
      <c r="C58" s="96"/>
      <c r="D58" s="97"/>
      <c r="E58" s="78" t="s">
        <v>159</v>
      </c>
      <c r="F58" s="66">
        <f>F59+F63</f>
        <v>18110.339999999997</v>
      </c>
      <c r="G58" s="38">
        <v>0</v>
      </c>
      <c r="H58" s="38">
        <f>H59</f>
        <v>10545.29</v>
      </c>
      <c r="I58" s="38">
        <f>H58/F58*100</f>
        <v>58.228006762987349</v>
      </c>
      <c r="J58" s="51"/>
    </row>
    <row r="59" spans="2:10" x14ac:dyDescent="0.3">
      <c r="B59" s="68"/>
      <c r="C59" s="69">
        <v>32</v>
      </c>
      <c r="D59" s="70"/>
      <c r="E59" s="78" t="s">
        <v>108</v>
      </c>
      <c r="F59" s="67">
        <v>16877.509999999998</v>
      </c>
      <c r="G59" s="74">
        <v>0</v>
      </c>
      <c r="H59" s="74">
        <f>H60+H61+H62</f>
        <v>10545.29</v>
      </c>
      <c r="I59" s="74">
        <f>H59/F59*100</f>
        <v>62.481313890496892</v>
      </c>
      <c r="J59" s="51"/>
    </row>
    <row r="60" spans="2:10" x14ac:dyDescent="0.3">
      <c r="B60" s="46"/>
      <c r="C60" s="47"/>
      <c r="D60" s="48">
        <v>3223</v>
      </c>
      <c r="E60" s="77" t="s">
        <v>119</v>
      </c>
      <c r="F60" s="67">
        <v>0</v>
      </c>
      <c r="G60" s="74">
        <v>0</v>
      </c>
      <c r="H60" s="74">
        <v>8935.36</v>
      </c>
      <c r="I60" s="74">
        <v>0</v>
      </c>
      <c r="J60" s="51"/>
    </row>
    <row r="61" spans="2:10" x14ac:dyDescent="0.3">
      <c r="B61" s="46"/>
      <c r="C61" s="47"/>
      <c r="D61" s="48">
        <v>3232</v>
      </c>
      <c r="E61" s="77" t="s">
        <v>160</v>
      </c>
      <c r="F61" s="67">
        <v>0</v>
      </c>
      <c r="G61" s="74">
        <v>0</v>
      </c>
      <c r="H61" s="74">
        <v>815.85</v>
      </c>
      <c r="I61" s="74">
        <v>0</v>
      </c>
      <c r="J61" s="51"/>
    </row>
    <row r="62" spans="2:10" x14ac:dyDescent="0.3">
      <c r="B62" s="46"/>
      <c r="C62" s="47"/>
      <c r="D62" s="48">
        <v>3234</v>
      </c>
      <c r="E62" s="77" t="s">
        <v>161</v>
      </c>
      <c r="F62" s="67">
        <v>0</v>
      </c>
      <c r="G62" s="74">
        <v>0</v>
      </c>
      <c r="H62" s="74">
        <v>794.08</v>
      </c>
      <c r="I62" s="74">
        <v>0</v>
      </c>
      <c r="J62" s="51"/>
    </row>
    <row r="63" spans="2:10" s="72" customFormat="1" ht="26.4" x14ac:dyDescent="0.3">
      <c r="B63" s="46"/>
      <c r="C63" s="47">
        <v>37</v>
      </c>
      <c r="D63" s="48"/>
      <c r="E63" s="33" t="s">
        <v>129</v>
      </c>
      <c r="F63" s="67">
        <v>1232.83</v>
      </c>
      <c r="G63" s="74">
        <v>0</v>
      </c>
      <c r="H63" s="74">
        <v>3136.32</v>
      </c>
      <c r="I63" s="74">
        <f>H63/F63*100</f>
        <v>254.40003893480855</v>
      </c>
      <c r="J63" s="51"/>
    </row>
    <row r="64" spans="2:10" s="72" customFormat="1" x14ac:dyDescent="0.3">
      <c r="B64" s="46"/>
      <c r="C64" s="47"/>
      <c r="D64" s="48">
        <v>3722</v>
      </c>
      <c r="E64" s="73" t="s">
        <v>131</v>
      </c>
      <c r="F64" s="67">
        <v>0</v>
      </c>
      <c r="G64" s="74">
        <v>0</v>
      </c>
      <c r="H64" s="74">
        <v>3136.32</v>
      </c>
      <c r="I64" s="74">
        <v>0</v>
      </c>
      <c r="J64" s="51"/>
    </row>
    <row r="65" spans="2:10" ht="16.95" customHeight="1" x14ac:dyDescent="0.3">
      <c r="B65" s="46" t="s">
        <v>17</v>
      </c>
      <c r="C65" s="47" t="s">
        <v>49</v>
      </c>
      <c r="D65" s="48"/>
      <c r="E65" s="77"/>
      <c r="F65" s="67"/>
      <c r="G65" s="74"/>
      <c r="H65" s="74"/>
      <c r="I65" s="74"/>
      <c r="J65" s="51"/>
    </row>
    <row r="66" spans="2:10" ht="36.6" customHeight="1" x14ac:dyDescent="0.3">
      <c r="B66" s="95" t="s">
        <v>157</v>
      </c>
      <c r="C66" s="96"/>
      <c r="D66" s="97"/>
      <c r="E66" s="78" t="s">
        <v>162</v>
      </c>
      <c r="F66" s="66">
        <f>F67+F74+F89+F133+F138+F148+F153+F173+F183</f>
        <v>88241.500000000015</v>
      </c>
      <c r="G66" s="38">
        <v>0</v>
      </c>
      <c r="H66" s="38">
        <f>H67+H74+H89+H133+H138+H148+H153+H173+H183</f>
        <v>82677.600000000006</v>
      </c>
      <c r="I66" s="38">
        <f>H66/F66*100</f>
        <v>93.694690140126795</v>
      </c>
      <c r="J66" s="51"/>
    </row>
    <row r="67" spans="2:10" ht="31.2" customHeight="1" x14ac:dyDescent="0.3">
      <c r="B67" s="95" t="s">
        <v>251</v>
      </c>
      <c r="C67" s="96"/>
      <c r="D67" s="97"/>
      <c r="E67" s="78" t="s">
        <v>163</v>
      </c>
      <c r="F67" s="66">
        <v>200</v>
      </c>
      <c r="G67" s="38">
        <v>0</v>
      </c>
      <c r="H67" s="38">
        <v>200</v>
      </c>
      <c r="I67" s="38">
        <v>100</v>
      </c>
      <c r="J67" s="51"/>
    </row>
    <row r="68" spans="2:10" ht="19.95" customHeight="1" x14ac:dyDescent="0.3">
      <c r="B68" s="95" t="s">
        <v>164</v>
      </c>
      <c r="C68" s="96"/>
      <c r="D68" s="97"/>
      <c r="E68" s="78" t="s">
        <v>159</v>
      </c>
      <c r="F68" s="66">
        <v>200</v>
      </c>
      <c r="G68" s="38">
        <v>0</v>
      </c>
      <c r="H68" s="38">
        <v>200</v>
      </c>
      <c r="I68" s="38">
        <v>100</v>
      </c>
      <c r="J68" s="51"/>
    </row>
    <row r="69" spans="2:10" x14ac:dyDescent="0.3">
      <c r="B69" s="46"/>
      <c r="C69" s="47">
        <v>32</v>
      </c>
      <c r="D69" s="48" t="s">
        <v>49</v>
      </c>
      <c r="E69" s="78" t="s">
        <v>108</v>
      </c>
      <c r="F69" s="67">
        <v>0</v>
      </c>
      <c r="G69" s="74">
        <v>0</v>
      </c>
      <c r="H69" s="74">
        <v>0</v>
      </c>
      <c r="I69" s="74">
        <v>0</v>
      </c>
      <c r="J69" s="51"/>
    </row>
    <row r="70" spans="2:10" ht="18.600000000000001" customHeight="1" x14ac:dyDescent="0.3">
      <c r="B70" s="46"/>
      <c r="C70" s="47"/>
      <c r="D70" s="48">
        <v>3232</v>
      </c>
      <c r="E70" s="77" t="s">
        <v>160</v>
      </c>
      <c r="F70" s="67">
        <v>0</v>
      </c>
      <c r="G70" s="74">
        <v>0</v>
      </c>
      <c r="H70" s="74">
        <v>0</v>
      </c>
      <c r="I70" s="74">
        <v>0</v>
      </c>
      <c r="J70" s="51"/>
    </row>
    <row r="71" spans="2:10" ht="35.4" customHeight="1" x14ac:dyDescent="0.3">
      <c r="B71" s="46"/>
      <c r="C71" s="47">
        <v>37</v>
      </c>
      <c r="D71" s="48" t="s">
        <v>49</v>
      </c>
      <c r="E71" s="77" t="s">
        <v>165</v>
      </c>
      <c r="F71" s="67">
        <v>200</v>
      </c>
      <c r="G71" s="74">
        <v>0</v>
      </c>
      <c r="H71" s="74">
        <v>200</v>
      </c>
      <c r="I71" s="74">
        <v>0</v>
      </c>
      <c r="J71" s="51"/>
    </row>
    <row r="72" spans="2:10" x14ac:dyDescent="0.3">
      <c r="B72" s="46"/>
      <c r="C72" s="47"/>
      <c r="D72" s="48">
        <v>3722</v>
      </c>
      <c r="E72" s="15" t="s">
        <v>166</v>
      </c>
      <c r="F72" s="67">
        <v>0</v>
      </c>
      <c r="G72" s="74">
        <v>0</v>
      </c>
      <c r="H72" s="74">
        <v>200</v>
      </c>
      <c r="I72" s="74">
        <v>0</v>
      </c>
      <c r="J72" s="51"/>
    </row>
    <row r="73" spans="2:10" ht="19.2" customHeight="1" x14ac:dyDescent="0.3">
      <c r="B73" s="46" t="s">
        <v>17</v>
      </c>
      <c r="C73" s="47"/>
      <c r="D73" s="48"/>
      <c r="E73" s="15"/>
      <c r="F73" s="67"/>
      <c r="G73" s="74"/>
      <c r="H73" s="74"/>
      <c r="I73" s="74"/>
      <c r="J73" s="51"/>
    </row>
    <row r="74" spans="2:10" ht="25.2" customHeight="1" x14ac:dyDescent="0.3">
      <c r="B74" s="95" t="s">
        <v>252</v>
      </c>
      <c r="C74" s="96"/>
      <c r="D74" s="97"/>
      <c r="E74" s="78" t="s">
        <v>167</v>
      </c>
      <c r="F74" s="66">
        <v>0</v>
      </c>
      <c r="G74" s="38">
        <v>0</v>
      </c>
      <c r="H74" s="38">
        <f>H75</f>
        <v>0</v>
      </c>
      <c r="I74" s="38">
        <v>0</v>
      </c>
      <c r="J74" s="51"/>
    </row>
    <row r="75" spans="2:10" ht="17.399999999999999" customHeight="1" x14ac:dyDescent="0.3">
      <c r="B75" s="95" t="s">
        <v>169</v>
      </c>
      <c r="C75" s="96"/>
      <c r="D75" s="97"/>
      <c r="E75" s="78" t="s">
        <v>168</v>
      </c>
      <c r="F75" s="66">
        <v>0</v>
      </c>
      <c r="G75" s="38">
        <v>0</v>
      </c>
      <c r="H75" s="38">
        <f>H76+H83</f>
        <v>0</v>
      </c>
      <c r="I75" s="38">
        <v>0</v>
      </c>
      <c r="J75" s="51"/>
    </row>
    <row r="76" spans="2:10" ht="17.399999999999999" customHeight="1" x14ac:dyDescent="0.3">
      <c r="B76" s="68"/>
      <c r="C76" s="69">
        <v>32</v>
      </c>
      <c r="D76" s="70"/>
      <c r="E76" s="78" t="s">
        <v>108</v>
      </c>
      <c r="F76" s="66">
        <v>0</v>
      </c>
      <c r="G76" s="38">
        <v>0</v>
      </c>
      <c r="H76" s="38">
        <f>H77+H78+H79+H80+H81+H82</f>
        <v>0</v>
      </c>
      <c r="I76" s="38">
        <v>0</v>
      </c>
      <c r="J76" s="51"/>
    </row>
    <row r="77" spans="2:10" ht="13.2" customHeight="1" x14ac:dyDescent="0.3">
      <c r="B77" s="46"/>
      <c r="C77" s="47"/>
      <c r="D77" s="48">
        <v>3211</v>
      </c>
      <c r="E77" s="15" t="s">
        <v>65</v>
      </c>
      <c r="F77" s="67">
        <v>0</v>
      </c>
      <c r="G77" s="74">
        <v>0</v>
      </c>
      <c r="H77" s="74">
        <v>0</v>
      </c>
      <c r="I77" s="74">
        <v>0</v>
      </c>
      <c r="J77" s="51"/>
    </row>
    <row r="78" spans="2:10" ht="17.399999999999999" customHeight="1" x14ac:dyDescent="0.3">
      <c r="B78" s="46"/>
      <c r="C78" s="47"/>
      <c r="D78" s="48">
        <v>3221</v>
      </c>
      <c r="E78" s="77" t="s">
        <v>70</v>
      </c>
      <c r="F78" s="67">
        <v>0</v>
      </c>
      <c r="G78" s="74">
        <v>0</v>
      </c>
      <c r="H78" s="74">
        <v>0</v>
      </c>
      <c r="I78" s="74">
        <v>0</v>
      </c>
      <c r="J78" s="51"/>
    </row>
    <row r="79" spans="2:10" ht="17.399999999999999" customHeight="1" x14ac:dyDescent="0.3">
      <c r="B79" s="46"/>
      <c r="C79" s="47"/>
      <c r="D79" s="48">
        <v>3223</v>
      </c>
      <c r="E79" s="77" t="s">
        <v>72</v>
      </c>
      <c r="F79" s="67">
        <v>0</v>
      </c>
      <c r="G79" s="74">
        <v>0</v>
      </c>
      <c r="H79" s="74">
        <v>0</v>
      </c>
      <c r="I79" s="74">
        <v>0</v>
      </c>
      <c r="J79" s="51"/>
    </row>
    <row r="80" spans="2:10" ht="17.399999999999999" customHeight="1" x14ac:dyDescent="0.3">
      <c r="B80" s="46"/>
      <c r="C80" s="47"/>
      <c r="D80" s="48">
        <v>3237</v>
      </c>
      <c r="E80" s="77" t="s">
        <v>80</v>
      </c>
      <c r="F80" s="67"/>
      <c r="G80" s="74"/>
      <c r="H80" s="74">
        <v>0</v>
      </c>
      <c r="I80" s="74">
        <v>0</v>
      </c>
      <c r="J80" s="51"/>
    </row>
    <row r="81" spans="2:10" ht="17.399999999999999" customHeight="1" x14ac:dyDescent="0.3">
      <c r="B81" s="46"/>
      <c r="C81" s="47"/>
      <c r="D81" s="48">
        <v>3236</v>
      </c>
      <c r="E81" s="77" t="s">
        <v>170</v>
      </c>
      <c r="F81" s="67">
        <v>0</v>
      </c>
      <c r="G81" s="74">
        <v>0</v>
      </c>
      <c r="H81" s="74">
        <v>0</v>
      </c>
      <c r="I81" s="74">
        <v>0</v>
      </c>
      <c r="J81" s="51"/>
    </row>
    <row r="82" spans="2:10" ht="17.399999999999999" customHeight="1" x14ac:dyDescent="0.3">
      <c r="B82" s="46"/>
      <c r="C82" s="47"/>
      <c r="D82" s="48">
        <v>3238</v>
      </c>
      <c r="E82" s="77" t="s">
        <v>110</v>
      </c>
      <c r="F82" s="67">
        <v>0</v>
      </c>
      <c r="G82" s="74">
        <v>0</v>
      </c>
      <c r="H82" s="74">
        <v>0</v>
      </c>
      <c r="I82" s="74">
        <v>0</v>
      </c>
      <c r="J82" s="51"/>
    </row>
    <row r="83" spans="2:10" ht="27.6" customHeight="1" x14ac:dyDescent="0.3">
      <c r="B83" s="68"/>
      <c r="C83" s="69">
        <v>42</v>
      </c>
      <c r="D83" s="70"/>
      <c r="E83" s="78" t="s">
        <v>91</v>
      </c>
      <c r="F83" s="66">
        <v>0</v>
      </c>
      <c r="G83" s="38">
        <v>0</v>
      </c>
      <c r="H83" s="38">
        <v>0</v>
      </c>
      <c r="I83" s="38">
        <v>0</v>
      </c>
      <c r="J83" s="51"/>
    </row>
    <row r="84" spans="2:10" ht="24.6" customHeight="1" x14ac:dyDescent="0.3">
      <c r="B84" s="46"/>
      <c r="C84" s="47"/>
      <c r="D84" s="48">
        <v>4241</v>
      </c>
      <c r="E84" s="77" t="s">
        <v>240</v>
      </c>
      <c r="F84" s="67">
        <v>0</v>
      </c>
      <c r="G84" s="74">
        <v>0</v>
      </c>
      <c r="H84" s="74">
        <v>0</v>
      </c>
      <c r="I84" s="74">
        <v>0</v>
      </c>
      <c r="J84" s="51"/>
    </row>
    <row r="85" spans="2:10" ht="17.399999999999999" customHeight="1" x14ac:dyDescent="0.3">
      <c r="B85" s="95" t="s">
        <v>172</v>
      </c>
      <c r="C85" s="96"/>
      <c r="D85" s="97"/>
      <c r="E85" s="78" t="s">
        <v>171</v>
      </c>
      <c r="F85" s="66">
        <v>0</v>
      </c>
      <c r="G85" s="38">
        <v>0</v>
      </c>
      <c r="H85" s="38">
        <v>0</v>
      </c>
      <c r="I85" s="38">
        <v>0</v>
      </c>
      <c r="J85" s="51"/>
    </row>
    <row r="86" spans="2:10" ht="14.4" customHeight="1" x14ac:dyDescent="0.3">
      <c r="B86" s="46"/>
      <c r="C86" s="47">
        <v>32</v>
      </c>
      <c r="D86" s="48" t="s">
        <v>49</v>
      </c>
      <c r="E86" s="78" t="s">
        <v>108</v>
      </c>
      <c r="F86" s="66">
        <v>0</v>
      </c>
      <c r="G86" s="38">
        <v>0</v>
      </c>
      <c r="H86" s="38">
        <v>0</v>
      </c>
      <c r="I86" s="38">
        <v>0</v>
      </c>
      <c r="J86" s="51"/>
    </row>
    <row r="87" spans="2:10" ht="16.2" customHeight="1" x14ac:dyDescent="0.3">
      <c r="B87" s="68"/>
      <c r="C87" s="69"/>
      <c r="D87" s="48">
        <v>3222</v>
      </c>
      <c r="E87" s="77" t="s">
        <v>71</v>
      </c>
      <c r="F87" s="67">
        <v>0</v>
      </c>
      <c r="G87" s="74">
        <v>0</v>
      </c>
      <c r="H87" s="74">
        <v>0</v>
      </c>
      <c r="I87" s="74">
        <v>0</v>
      </c>
      <c r="J87" s="51"/>
    </row>
    <row r="88" spans="2:10" ht="16.95" customHeight="1" x14ac:dyDescent="0.3">
      <c r="B88" s="46" t="s">
        <v>17</v>
      </c>
      <c r="C88" s="69"/>
      <c r="D88" s="70"/>
      <c r="E88" s="78"/>
      <c r="F88" s="66"/>
      <c r="G88" s="38"/>
      <c r="H88" s="38"/>
      <c r="I88" s="38"/>
      <c r="J88" s="51"/>
    </row>
    <row r="89" spans="2:10" ht="17.399999999999999" customHeight="1" x14ac:dyDescent="0.3">
      <c r="B89" s="95" t="s">
        <v>174</v>
      </c>
      <c r="C89" s="96"/>
      <c r="D89" s="97"/>
      <c r="E89" s="78" t="s">
        <v>173</v>
      </c>
      <c r="F89" s="66">
        <f>F90+F97+F120</f>
        <v>74141.070000000007</v>
      </c>
      <c r="G89" s="38">
        <v>0</v>
      </c>
      <c r="H89" s="38">
        <f>H90+H97+H120</f>
        <v>67992.22</v>
      </c>
      <c r="I89" s="38">
        <f>H89/F89*100</f>
        <v>91.706553466250213</v>
      </c>
      <c r="J89" s="51"/>
    </row>
    <row r="90" spans="2:10" ht="17.399999999999999" customHeight="1" x14ac:dyDescent="0.3">
      <c r="B90" s="95" t="s">
        <v>164</v>
      </c>
      <c r="C90" s="96"/>
      <c r="D90" s="97"/>
      <c r="E90" s="78" t="s">
        <v>159</v>
      </c>
      <c r="F90" s="66">
        <f>F91+F95</f>
        <v>29250</v>
      </c>
      <c r="G90" s="38">
        <v>0</v>
      </c>
      <c r="H90" s="38">
        <f>H91+H95</f>
        <v>30044.25</v>
      </c>
      <c r="I90" s="38">
        <f>H90/F90*100</f>
        <v>102.71538461538461</v>
      </c>
      <c r="J90" s="51"/>
    </row>
    <row r="91" spans="2:10" ht="17.399999999999999" customHeight="1" x14ac:dyDescent="0.3">
      <c r="B91" s="68"/>
      <c r="C91" s="69">
        <v>31</v>
      </c>
      <c r="D91" s="70"/>
      <c r="E91" s="78" t="s">
        <v>151</v>
      </c>
      <c r="F91" s="66">
        <v>29050</v>
      </c>
      <c r="G91" s="38">
        <v>0</v>
      </c>
      <c r="H91" s="38">
        <f>H92+H93+H94</f>
        <v>29906.17</v>
      </c>
      <c r="I91" s="38">
        <f>H91/F91*100</f>
        <v>102.94722891566263</v>
      </c>
      <c r="J91" s="51"/>
    </row>
    <row r="92" spans="2:10" ht="17.399999999999999" customHeight="1" x14ac:dyDescent="0.3">
      <c r="B92" s="46"/>
      <c r="C92" s="47"/>
      <c r="D92" s="48">
        <v>3111</v>
      </c>
      <c r="E92" s="77" t="s">
        <v>107</v>
      </c>
      <c r="F92" s="67">
        <v>0</v>
      </c>
      <c r="G92" s="74">
        <v>0</v>
      </c>
      <c r="H92" s="74">
        <v>24848.04</v>
      </c>
      <c r="I92" s="74">
        <v>0</v>
      </c>
      <c r="J92" s="51"/>
    </row>
    <row r="93" spans="2:10" s="72" customFormat="1" ht="17.399999999999999" customHeight="1" x14ac:dyDescent="0.3">
      <c r="B93" s="46"/>
      <c r="C93" s="47"/>
      <c r="D93" s="48">
        <v>3121</v>
      </c>
      <c r="E93" s="77" t="s">
        <v>61</v>
      </c>
      <c r="F93" s="67">
        <v>0</v>
      </c>
      <c r="G93" s="74">
        <v>0</v>
      </c>
      <c r="H93" s="74">
        <v>958.21</v>
      </c>
      <c r="I93" s="74">
        <v>0</v>
      </c>
      <c r="J93" s="51"/>
    </row>
    <row r="94" spans="2:10" s="72" customFormat="1" ht="17.399999999999999" customHeight="1" x14ac:dyDescent="0.3">
      <c r="B94" s="46"/>
      <c r="C94" s="47"/>
      <c r="D94" s="48">
        <v>3132</v>
      </c>
      <c r="E94" s="77" t="s">
        <v>152</v>
      </c>
      <c r="F94" s="67">
        <v>0</v>
      </c>
      <c r="G94" s="74">
        <v>0</v>
      </c>
      <c r="H94" s="74">
        <v>4099.92</v>
      </c>
      <c r="I94" s="74">
        <v>0</v>
      </c>
      <c r="J94" s="51"/>
    </row>
    <row r="95" spans="2:10" s="72" customFormat="1" ht="17.399999999999999" customHeight="1" x14ac:dyDescent="0.3">
      <c r="B95" s="68"/>
      <c r="C95" s="69">
        <v>32</v>
      </c>
      <c r="D95" s="70"/>
      <c r="E95" s="78" t="s">
        <v>108</v>
      </c>
      <c r="F95" s="66">
        <v>200</v>
      </c>
      <c r="G95" s="38">
        <v>0</v>
      </c>
      <c r="H95" s="38">
        <v>138.08000000000001</v>
      </c>
      <c r="I95" s="38">
        <v>0</v>
      </c>
      <c r="J95" s="51"/>
    </row>
    <row r="96" spans="2:10" s="72" customFormat="1" ht="17.399999999999999" customHeight="1" x14ac:dyDescent="0.3">
      <c r="B96" s="46"/>
      <c r="C96" s="47"/>
      <c r="D96" s="48">
        <v>3212</v>
      </c>
      <c r="E96" s="77" t="s">
        <v>153</v>
      </c>
      <c r="F96" s="67">
        <v>0</v>
      </c>
      <c r="G96" s="74">
        <v>0</v>
      </c>
      <c r="H96" s="74">
        <v>138.08000000000001</v>
      </c>
      <c r="I96" s="74">
        <v>0</v>
      </c>
      <c r="J96" s="51"/>
    </row>
    <row r="97" spans="2:10" ht="17.399999999999999" customHeight="1" x14ac:dyDescent="0.3">
      <c r="B97" s="95" t="s">
        <v>169</v>
      </c>
      <c r="C97" s="96"/>
      <c r="D97" s="97"/>
      <c r="E97" s="78" t="s">
        <v>168</v>
      </c>
      <c r="F97" s="66">
        <f>F100</f>
        <v>6169.6</v>
      </c>
      <c r="G97" s="38">
        <v>0</v>
      </c>
      <c r="H97" s="38">
        <f>H98+H100+H113+H115+H117</f>
        <v>6720.3099999999986</v>
      </c>
      <c r="I97" s="38">
        <v>0</v>
      </c>
      <c r="J97" s="51"/>
    </row>
    <row r="98" spans="2:10" ht="17.399999999999999" customHeight="1" x14ac:dyDescent="0.3">
      <c r="B98" s="46"/>
      <c r="C98" s="69">
        <v>31</v>
      </c>
      <c r="D98" s="48"/>
      <c r="E98" s="78" t="s">
        <v>151</v>
      </c>
      <c r="F98" s="66">
        <v>0</v>
      </c>
      <c r="G98" s="38">
        <v>0</v>
      </c>
      <c r="H98" s="38">
        <v>3.83</v>
      </c>
      <c r="I98" s="38">
        <v>0</v>
      </c>
      <c r="J98" s="51"/>
    </row>
    <row r="99" spans="2:10" ht="17.399999999999999" customHeight="1" x14ac:dyDescent="0.3">
      <c r="B99" s="46"/>
      <c r="C99" s="47"/>
      <c r="D99" s="48">
        <v>3111</v>
      </c>
      <c r="E99" s="77" t="s">
        <v>107</v>
      </c>
      <c r="F99" s="67">
        <v>0</v>
      </c>
      <c r="G99" s="74">
        <v>0</v>
      </c>
      <c r="H99" s="74">
        <v>3.83</v>
      </c>
      <c r="I99" s="74">
        <v>0</v>
      </c>
      <c r="J99" s="51"/>
    </row>
    <row r="100" spans="2:10" s="72" customFormat="1" ht="20.399999999999999" customHeight="1" x14ac:dyDescent="0.3">
      <c r="B100" s="68"/>
      <c r="C100" s="69">
        <v>32</v>
      </c>
      <c r="D100" s="70"/>
      <c r="E100" s="78" t="s">
        <v>108</v>
      </c>
      <c r="F100" s="66">
        <v>6169.6</v>
      </c>
      <c r="G100" s="38">
        <v>0</v>
      </c>
      <c r="H100" s="38">
        <f>H101+H102+H103+H104+H105+H106+H107+H108+H109+H110+H111+H112</f>
        <v>5973.2099999999991</v>
      </c>
      <c r="I100" s="38"/>
      <c r="J100" s="51"/>
    </row>
    <row r="101" spans="2:10" s="72" customFormat="1" ht="20.399999999999999" customHeight="1" x14ac:dyDescent="0.3">
      <c r="B101" s="68"/>
      <c r="C101" s="47"/>
      <c r="D101" s="48">
        <v>3211</v>
      </c>
      <c r="E101" s="15" t="s">
        <v>65</v>
      </c>
      <c r="F101" s="67">
        <v>0</v>
      </c>
      <c r="G101" s="74">
        <v>0</v>
      </c>
      <c r="H101" s="74">
        <v>295.5</v>
      </c>
      <c r="I101" s="74">
        <v>0</v>
      </c>
      <c r="J101" s="51"/>
    </row>
    <row r="102" spans="2:10" s="72" customFormat="1" ht="30.6" customHeight="1" x14ac:dyDescent="0.3">
      <c r="B102" s="46"/>
      <c r="C102" s="47"/>
      <c r="D102" s="48">
        <v>3221</v>
      </c>
      <c r="E102" s="77" t="s">
        <v>70</v>
      </c>
      <c r="F102" s="67">
        <v>0</v>
      </c>
      <c r="G102" s="74">
        <v>0</v>
      </c>
      <c r="H102" s="74">
        <v>3909.56</v>
      </c>
      <c r="I102" s="74">
        <v>0</v>
      </c>
      <c r="J102" s="51"/>
    </row>
    <row r="103" spans="2:10" s="72" customFormat="1" ht="17.399999999999999" customHeight="1" x14ac:dyDescent="0.3">
      <c r="B103" s="46"/>
      <c r="C103" s="47"/>
      <c r="D103" s="48">
        <v>3222</v>
      </c>
      <c r="E103" s="77" t="s">
        <v>71</v>
      </c>
      <c r="F103" s="67">
        <v>0</v>
      </c>
      <c r="G103" s="74">
        <v>0</v>
      </c>
      <c r="H103" s="74">
        <v>628.37</v>
      </c>
      <c r="I103" s="74">
        <v>0</v>
      </c>
      <c r="J103" s="51"/>
    </row>
    <row r="104" spans="2:10" s="72" customFormat="1" ht="31.2" customHeight="1" x14ac:dyDescent="0.3">
      <c r="B104" s="46"/>
      <c r="C104" s="47"/>
      <c r="D104" s="48">
        <v>3224</v>
      </c>
      <c r="E104" s="77" t="s">
        <v>143</v>
      </c>
      <c r="F104" s="67">
        <v>0</v>
      </c>
      <c r="G104" s="74">
        <v>0</v>
      </c>
      <c r="H104" s="74">
        <v>16.239999999999998</v>
      </c>
      <c r="I104" s="74">
        <v>0</v>
      </c>
      <c r="J104" s="51"/>
    </row>
    <row r="105" spans="2:10" s="72" customFormat="1" ht="17.399999999999999" customHeight="1" x14ac:dyDescent="0.3">
      <c r="B105" s="46"/>
      <c r="C105" s="47"/>
      <c r="D105" s="48">
        <v>3225</v>
      </c>
      <c r="E105" s="77" t="s">
        <v>273</v>
      </c>
      <c r="F105" s="67">
        <v>0</v>
      </c>
      <c r="G105" s="74">
        <v>0</v>
      </c>
      <c r="H105" s="74">
        <v>138</v>
      </c>
      <c r="I105" s="74">
        <v>0</v>
      </c>
      <c r="J105" s="51"/>
    </row>
    <row r="106" spans="2:10" s="72" customFormat="1" ht="17.399999999999999" customHeight="1" x14ac:dyDescent="0.3">
      <c r="B106" s="46"/>
      <c r="C106" s="47"/>
      <c r="D106" s="48">
        <v>3231</v>
      </c>
      <c r="E106" s="77" t="s">
        <v>272</v>
      </c>
      <c r="F106" s="67">
        <v>0</v>
      </c>
      <c r="G106" s="74">
        <v>0</v>
      </c>
      <c r="H106" s="74">
        <v>42.6</v>
      </c>
      <c r="I106" s="74">
        <v>0</v>
      </c>
      <c r="J106" s="51"/>
    </row>
    <row r="107" spans="2:10" s="72" customFormat="1" ht="24" customHeight="1" x14ac:dyDescent="0.3">
      <c r="B107" s="46"/>
      <c r="C107" s="47"/>
      <c r="D107" s="48">
        <v>3232</v>
      </c>
      <c r="E107" s="77" t="s">
        <v>160</v>
      </c>
      <c r="F107" s="67">
        <v>0</v>
      </c>
      <c r="G107" s="74">
        <v>0</v>
      </c>
      <c r="H107" s="74">
        <v>50.46</v>
      </c>
      <c r="I107" s="74">
        <v>0</v>
      </c>
      <c r="J107" s="51"/>
    </row>
    <row r="108" spans="2:10" s="72" customFormat="1" ht="17.399999999999999" customHeight="1" x14ac:dyDescent="0.3">
      <c r="B108" s="46"/>
      <c r="C108" s="47"/>
      <c r="D108" s="48">
        <v>3233</v>
      </c>
      <c r="E108" s="77" t="s">
        <v>79</v>
      </c>
      <c r="F108" s="67">
        <v>0</v>
      </c>
      <c r="G108" s="74">
        <v>0</v>
      </c>
      <c r="H108" s="74">
        <v>3.2</v>
      </c>
      <c r="I108" s="74">
        <v>0</v>
      </c>
      <c r="J108" s="51"/>
    </row>
    <row r="109" spans="2:10" s="72" customFormat="1" ht="17.399999999999999" customHeight="1" x14ac:dyDescent="0.3">
      <c r="B109" s="46"/>
      <c r="C109" s="47"/>
      <c r="D109" s="48">
        <v>3234</v>
      </c>
      <c r="E109" s="77" t="s">
        <v>80</v>
      </c>
      <c r="F109" s="67">
        <v>0</v>
      </c>
      <c r="G109" s="74">
        <v>0</v>
      </c>
      <c r="H109" s="74">
        <v>100.98</v>
      </c>
      <c r="I109" s="74">
        <v>0</v>
      </c>
      <c r="J109" s="51"/>
    </row>
    <row r="110" spans="2:10" s="72" customFormat="1" ht="17.399999999999999" customHeight="1" x14ac:dyDescent="0.3">
      <c r="B110" s="46"/>
      <c r="C110" s="47"/>
      <c r="D110" s="48">
        <v>3236</v>
      </c>
      <c r="E110" s="77" t="s">
        <v>271</v>
      </c>
      <c r="F110" s="67">
        <v>0</v>
      </c>
      <c r="G110" s="74">
        <v>0</v>
      </c>
      <c r="H110" s="74">
        <v>467.38</v>
      </c>
      <c r="I110" s="74">
        <v>0</v>
      </c>
      <c r="J110" s="51"/>
    </row>
    <row r="111" spans="2:10" s="72" customFormat="1" ht="17.399999999999999" customHeight="1" x14ac:dyDescent="0.3">
      <c r="B111" s="46"/>
      <c r="C111" s="47"/>
      <c r="D111" s="48">
        <v>3238</v>
      </c>
      <c r="E111" s="77" t="s">
        <v>110</v>
      </c>
      <c r="F111" s="67">
        <v>0</v>
      </c>
      <c r="G111" s="74">
        <v>0</v>
      </c>
      <c r="H111" s="74">
        <v>275.42</v>
      </c>
      <c r="I111" s="74">
        <v>0</v>
      </c>
      <c r="J111" s="51"/>
    </row>
    <row r="112" spans="2:10" s="72" customFormat="1" ht="31.8" customHeight="1" x14ac:dyDescent="0.3">
      <c r="B112" s="46"/>
      <c r="C112" s="47"/>
      <c r="D112" s="48">
        <v>3299</v>
      </c>
      <c r="E112" s="77" t="s">
        <v>86</v>
      </c>
      <c r="F112" s="67">
        <v>0</v>
      </c>
      <c r="G112" s="74">
        <v>0</v>
      </c>
      <c r="H112" s="74">
        <v>45.5</v>
      </c>
      <c r="I112" s="74">
        <v>0</v>
      </c>
      <c r="J112" s="51"/>
    </row>
    <row r="113" spans="2:10" s="72" customFormat="1" ht="17.399999999999999" customHeight="1" x14ac:dyDescent="0.3">
      <c r="B113" s="68"/>
      <c r="C113" s="69">
        <v>34</v>
      </c>
      <c r="D113" s="70" t="s">
        <v>49</v>
      </c>
      <c r="E113" s="78" t="s">
        <v>111</v>
      </c>
      <c r="F113" s="66">
        <v>0</v>
      </c>
      <c r="G113" s="38">
        <v>0</v>
      </c>
      <c r="H113" s="38">
        <v>83.32</v>
      </c>
      <c r="I113" s="38">
        <v>0</v>
      </c>
      <c r="J113" s="51"/>
    </row>
    <row r="114" spans="2:10" s="72" customFormat="1" ht="30.6" customHeight="1" x14ac:dyDescent="0.3">
      <c r="B114" s="46"/>
      <c r="C114" s="47"/>
      <c r="D114" s="48">
        <v>3431</v>
      </c>
      <c r="E114" s="77" t="s">
        <v>90</v>
      </c>
      <c r="F114" s="67">
        <v>0</v>
      </c>
      <c r="G114" s="74">
        <v>0</v>
      </c>
      <c r="H114" s="74">
        <v>83.32</v>
      </c>
      <c r="I114" s="74">
        <v>0</v>
      </c>
      <c r="J114" s="51"/>
    </row>
    <row r="115" spans="2:10" s="72" customFormat="1" ht="33.6" customHeight="1" x14ac:dyDescent="0.3">
      <c r="B115" s="68" t="s">
        <v>49</v>
      </c>
      <c r="C115" s="69">
        <v>37</v>
      </c>
      <c r="D115" s="70" t="s">
        <v>49</v>
      </c>
      <c r="E115" s="77" t="s">
        <v>165</v>
      </c>
      <c r="F115" s="66">
        <v>0</v>
      </c>
      <c r="G115" s="38">
        <v>0</v>
      </c>
      <c r="H115" s="38">
        <v>637.5</v>
      </c>
      <c r="I115" s="38">
        <v>0</v>
      </c>
      <c r="J115" s="51"/>
    </row>
    <row r="116" spans="2:10" s="72" customFormat="1" ht="26.4" customHeight="1" x14ac:dyDescent="0.3">
      <c r="B116" s="46"/>
      <c r="C116" s="47"/>
      <c r="D116" s="48">
        <v>3722</v>
      </c>
      <c r="E116" s="15" t="s">
        <v>166</v>
      </c>
      <c r="F116" s="67">
        <v>0</v>
      </c>
      <c r="G116" s="74">
        <v>0</v>
      </c>
      <c r="H116" s="74">
        <v>637.5</v>
      </c>
      <c r="I116" s="74">
        <v>0</v>
      </c>
      <c r="J116" s="51"/>
    </row>
    <row r="117" spans="2:10" s="72" customFormat="1" ht="26.4" customHeight="1" x14ac:dyDescent="0.3">
      <c r="B117" s="68"/>
      <c r="C117" s="69">
        <v>42</v>
      </c>
      <c r="D117" s="70"/>
      <c r="E117" s="78" t="s">
        <v>91</v>
      </c>
      <c r="F117" s="66">
        <v>0</v>
      </c>
      <c r="G117" s="38">
        <v>0</v>
      </c>
      <c r="H117" s="38">
        <v>22.45</v>
      </c>
      <c r="I117" s="38">
        <v>0</v>
      </c>
      <c r="J117" s="51"/>
    </row>
    <row r="118" spans="2:10" s="72" customFormat="1" ht="26.4" customHeight="1" x14ac:dyDescent="0.3">
      <c r="B118" s="46"/>
      <c r="C118" s="47"/>
      <c r="D118" s="48">
        <v>4241</v>
      </c>
      <c r="E118" s="77" t="s">
        <v>101</v>
      </c>
      <c r="F118" s="67">
        <v>0</v>
      </c>
      <c r="G118" s="74">
        <v>0</v>
      </c>
      <c r="H118" s="74">
        <v>22.45</v>
      </c>
      <c r="I118" s="74">
        <v>0</v>
      </c>
      <c r="J118" s="51"/>
    </row>
    <row r="119" spans="2:10" s="72" customFormat="1" ht="17.399999999999999" customHeight="1" x14ac:dyDescent="0.3">
      <c r="B119" s="46" t="s">
        <v>17</v>
      </c>
      <c r="C119" s="47"/>
      <c r="D119" s="48"/>
      <c r="E119" s="77"/>
      <c r="F119" s="67"/>
      <c r="G119" s="74"/>
      <c r="H119" s="74"/>
      <c r="I119" s="74"/>
      <c r="J119" s="51"/>
    </row>
    <row r="120" spans="2:10" ht="17.399999999999999" customHeight="1" x14ac:dyDescent="0.3">
      <c r="B120" s="95" t="s">
        <v>172</v>
      </c>
      <c r="C120" s="96"/>
      <c r="D120" s="97"/>
      <c r="E120" s="78" t="s">
        <v>171</v>
      </c>
      <c r="F120" s="66">
        <f>F121+F125</f>
        <v>38721.47</v>
      </c>
      <c r="G120" s="38">
        <v>0</v>
      </c>
      <c r="H120" s="38">
        <f>H121+H125</f>
        <v>31227.66</v>
      </c>
      <c r="I120" s="38">
        <f>H120/F120*100</f>
        <v>80.646886598055289</v>
      </c>
      <c r="J120" s="51"/>
    </row>
    <row r="121" spans="2:10" ht="17.399999999999999" customHeight="1" x14ac:dyDescent="0.3">
      <c r="B121" s="68"/>
      <c r="C121" s="69">
        <v>31</v>
      </c>
      <c r="D121" s="70"/>
      <c r="E121" s="78" t="s">
        <v>151</v>
      </c>
      <c r="F121" s="66">
        <v>29050</v>
      </c>
      <c r="G121" s="38">
        <v>0</v>
      </c>
      <c r="H121" s="38">
        <f>H122+H123+H124</f>
        <v>29906.18</v>
      </c>
      <c r="I121" s="38">
        <f>H121/F121*100</f>
        <v>102.94726333907056</v>
      </c>
      <c r="J121" s="51"/>
    </row>
    <row r="122" spans="2:10" ht="17.399999999999999" customHeight="1" x14ac:dyDescent="0.3">
      <c r="B122" s="46"/>
      <c r="C122" s="47"/>
      <c r="D122" s="48">
        <v>3111</v>
      </c>
      <c r="E122" s="77" t="s">
        <v>107</v>
      </c>
      <c r="F122" s="67">
        <v>0</v>
      </c>
      <c r="G122" s="74">
        <v>0</v>
      </c>
      <c r="H122" s="74">
        <v>24848.01</v>
      </c>
      <c r="I122" s="74">
        <v>0</v>
      </c>
      <c r="J122" s="51"/>
    </row>
    <row r="123" spans="2:10" ht="17.399999999999999" customHeight="1" x14ac:dyDescent="0.3">
      <c r="B123" s="46"/>
      <c r="C123" s="47"/>
      <c r="D123" s="48">
        <v>3121</v>
      </c>
      <c r="E123" s="77" t="s">
        <v>61</v>
      </c>
      <c r="F123" s="67">
        <v>0</v>
      </c>
      <c r="G123" s="74">
        <v>0</v>
      </c>
      <c r="H123" s="74">
        <v>958.2</v>
      </c>
      <c r="I123" s="74">
        <v>0</v>
      </c>
      <c r="J123" s="51"/>
    </row>
    <row r="124" spans="2:10" ht="17.399999999999999" customHeight="1" x14ac:dyDescent="0.3">
      <c r="B124" s="46"/>
      <c r="C124" s="47"/>
      <c r="D124" s="48">
        <v>3132</v>
      </c>
      <c r="E124" s="77" t="s">
        <v>152</v>
      </c>
      <c r="F124" s="67">
        <v>0</v>
      </c>
      <c r="G124" s="74">
        <v>0</v>
      </c>
      <c r="H124" s="74">
        <v>4099.97</v>
      </c>
      <c r="I124" s="74">
        <v>0</v>
      </c>
      <c r="J124" s="51"/>
    </row>
    <row r="125" spans="2:10" ht="17.399999999999999" customHeight="1" x14ac:dyDescent="0.3">
      <c r="B125" s="46"/>
      <c r="C125" s="69">
        <v>32</v>
      </c>
      <c r="D125" s="48"/>
      <c r="E125" s="78" t="s">
        <v>108</v>
      </c>
      <c r="F125" s="66">
        <v>9671.4699999999993</v>
      </c>
      <c r="G125" s="38">
        <v>0</v>
      </c>
      <c r="H125" s="38">
        <f>H126+H127+H128+H129+H130+H131</f>
        <v>1321.48</v>
      </c>
      <c r="I125" s="38">
        <f>H125/F125*100</f>
        <v>13.663693316527892</v>
      </c>
      <c r="J125" s="51"/>
    </row>
    <row r="126" spans="2:10" ht="17.399999999999999" customHeight="1" x14ac:dyDescent="0.3">
      <c r="B126" s="46"/>
      <c r="C126" s="47"/>
      <c r="D126" s="48">
        <v>3211</v>
      </c>
      <c r="E126" s="15" t="s">
        <v>65</v>
      </c>
      <c r="F126" s="67">
        <v>0</v>
      </c>
      <c r="G126" s="74">
        <v>0</v>
      </c>
      <c r="H126" s="74">
        <v>150</v>
      </c>
      <c r="I126" s="74">
        <v>0</v>
      </c>
      <c r="J126" s="51"/>
    </row>
    <row r="127" spans="2:10" s="72" customFormat="1" ht="17.399999999999999" customHeight="1" x14ac:dyDescent="0.3">
      <c r="B127" s="46"/>
      <c r="C127" s="47"/>
      <c r="D127" s="48">
        <v>3212</v>
      </c>
      <c r="E127" s="77" t="s">
        <v>153</v>
      </c>
      <c r="F127" s="67">
        <v>0</v>
      </c>
      <c r="G127" s="74">
        <v>0</v>
      </c>
      <c r="H127" s="74">
        <v>138.08000000000001</v>
      </c>
      <c r="I127" s="74">
        <v>0</v>
      </c>
      <c r="J127" s="51"/>
    </row>
    <row r="128" spans="2:10" s="72" customFormat="1" ht="17.399999999999999" customHeight="1" x14ac:dyDescent="0.3">
      <c r="B128" s="46"/>
      <c r="C128" s="47"/>
      <c r="D128" s="48">
        <v>3221</v>
      </c>
      <c r="E128" s="77" t="s">
        <v>70</v>
      </c>
      <c r="F128" s="67">
        <v>0</v>
      </c>
      <c r="G128" s="74">
        <v>0</v>
      </c>
      <c r="H128" s="74">
        <v>230</v>
      </c>
      <c r="I128" s="74">
        <v>0</v>
      </c>
      <c r="J128" s="51"/>
    </row>
    <row r="129" spans="2:10" s="72" customFormat="1" ht="17.399999999999999" customHeight="1" x14ac:dyDescent="0.3">
      <c r="B129" s="46"/>
      <c r="C129" s="47"/>
      <c r="D129" s="48">
        <v>3223</v>
      </c>
      <c r="E129" s="77" t="s">
        <v>72</v>
      </c>
      <c r="F129" s="67">
        <v>0</v>
      </c>
      <c r="G129" s="74">
        <v>0</v>
      </c>
      <c r="H129" s="74">
        <v>106.15</v>
      </c>
      <c r="I129" s="74">
        <v>0</v>
      </c>
      <c r="J129" s="51"/>
    </row>
    <row r="130" spans="2:10" s="72" customFormat="1" ht="17.399999999999999" customHeight="1" x14ac:dyDescent="0.3">
      <c r="B130" s="46"/>
      <c r="C130" s="47"/>
      <c r="D130" s="48">
        <v>3234</v>
      </c>
      <c r="E130" s="77" t="s">
        <v>80</v>
      </c>
      <c r="F130" s="67">
        <v>0</v>
      </c>
      <c r="G130" s="74">
        <v>0</v>
      </c>
      <c r="H130" s="74">
        <v>597.25</v>
      </c>
      <c r="I130" s="74">
        <v>0</v>
      </c>
      <c r="J130" s="51"/>
    </row>
    <row r="131" spans="2:10" s="72" customFormat="1" ht="17.399999999999999" customHeight="1" x14ac:dyDescent="0.3">
      <c r="B131" s="46"/>
      <c r="C131" s="47"/>
      <c r="D131" s="48">
        <v>3238</v>
      </c>
      <c r="E131" s="77" t="s">
        <v>110</v>
      </c>
      <c r="F131" s="67">
        <v>0</v>
      </c>
      <c r="G131" s="74">
        <v>0</v>
      </c>
      <c r="H131" s="74">
        <v>100</v>
      </c>
      <c r="I131" s="74">
        <v>0</v>
      </c>
      <c r="J131" s="51"/>
    </row>
    <row r="132" spans="2:10" ht="18" customHeight="1" x14ac:dyDescent="0.3">
      <c r="B132" s="46" t="s">
        <v>17</v>
      </c>
      <c r="C132" s="47"/>
      <c r="D132" s="48" t="s">
        <v>49</v>
      </c>
      <c r="E132" s="77" t="s">
        <v>49</v>
      </c>
      <c r="F132" s="67"/>
      <c r="G132" s="74"/>
      <c r="H132" s="74"/>
      <c r="I132" s="74"/>
      <c r="J132" s="51"/>
    </row>
    <row r="133" spans="2:10" ht="17.399999999999999" customHeight="1" x14ac:dyDescent="0.3">
      <c r="B133" s="95" t="s">
        <v>250</v>
      </c>
      <c r="C133" s="96"/>
      <c r="D133" s="97"/>
      <c r="E133" s="78" t="s">
        <v>175</v>
      </c>
      <c r="F133" s="66">
        <v>300</v>
      </c>
      <c r="G133" s="38">
        <v>0</v>
      </c>
      <c r="H133" s="38">
        <f>H134</f>
        <v>1008</v>
      </c>
      <c r="I133" s="38">
        <f>H133/F133*100</f>
        <v>336</v>
      </c>
      <c r="J133" s="51"/>
    </row>
    <row r="134" spans="2:10" ht="17.399999999999999" customHeight="1" x14ac:dyDescent="0.3">
      <c r="B134" s="95" t="s">
        <v>172</v>
      </c>
      <c r="C134" s="96"/>
      <c r="D134" s="97"/>
      <c r="E134" s="78" t="s">
        <v>171</v>
      </c>
      <c r="F134" s="66">
        <v>300</v>
      </c>
      <c r="G134" s="38">
        <v>0</v>
      </c>
      <c r="H134" s="38">
        <f>H135</f>
        <v>1008</v>
      </c>
      <c r="I134" s="38">
        <f>H134/F134*100</f>
        <v>336</v>
      </c>
      <c r="J134" s="51"/>
    </row>
    <row r="135" spans="2:10" ht="17.399999999999999" customHeight="1" x14ac:dyDescent="0.3">
      <c r="B135" s="68"/>
      <c r="C135" s="69">
        <v>32</v>
      </c>
      <c r="D135" s="70"/>
      <c r="E135" s="78" t="s">
        <v>108</v>
      </c>
      <c r="F135" s="66">
        <v>300</v>
      </c>
      <c r="G135" s="38">
        <v>0</v>
      </c>
      <c r="H135" s="38">
        <f>H136</f>
        <v>1008</v>
      </c>
      <c r="I135" s="38">
        <f>H135/F135*100</f>
        <v>336</v>
      </c>
      <c r="J135" s="51"/>
    </row>
    <row r="136" spans="2:10" ht="17.399999999999999" customHeight="1" x14ac:dyDescent="0.3">
      <c r="B136" s="46"/>
      <c r="C136" s="47"/>
      <c r="D136" s="48">
        <v>3239</v>
      </c>
      <c r="E136" s="77" t="s">
        <v>238</v>
      </c>
      <c r="F136" s="67">
        <v>0</v>
      </c>
      <c r="G136" s="74">
        <v>0</v>
      </c>
      <c r="H136" s="74">
        <v>1008</v>
      </c>
      <c r="I136" s="74">
        <v>0</v>
      </c>
      <c r="J136" s="51"/>
    </row>
    <row r="137" spans="2:10" ht="17.399999999999999" customHeight="1" x14ac:dyDescent="0.3">
      <c r="B137" s="46" t="s">
        <v>17</v>
      </c>
      <c r="C137" s="69"/>
      <c r="D137" s="70"/>
      <c r="E137" s="78"/>
      <c r="F137" s="66"/>
      <c r="G137" s="38"/>
      <c r="H137" s="38"/>
      <c r="I137" s="38"/>
      <c r="J137" s="51"/>
    </row>
    <row r="138" spans="2:10" ht="17.399999999999999" customHeight="1" x14ac:dyDescent="0.3">
      <c r="B138" s="95" t="s">
        <v>177</v>
      </c>
      <c r="C138" s="96"/>
      <c r="D138" s="97"/>
      <c r="E138" s="78" t="s">
        <v>176</v>
      </c>
      <c r="F138" s="66">
        <f>F139</f>
        <v>663.41</v>
      </c>
      <c r="G138" s="38">
        <v>0</v>
      </c>
      <c r="H138" s="38">
        <f>H139+H142</f>
        <v>1578.87</v>
      </c>
      <c r="I138" s="38">
        <f>H138/F138*100</f>
        <v>237.99309627530488</v>
      </c>
      <c r="J138" s="51"/>
    </row>
    <row r="139" spans="2:10" ht="17.399999999999999" customHeight="1" x14ac:dyDescent="0.3">
      <c r="B139" s="95" t="s">
        <v>147</v>
      </c>
      <c r="C139" s="96"/>
      <c r="D139" s="97"/>
      <c r="E139" s="78" t="s">
        <v>148</v>
      </c>
      <c r="F139" s="66">
        <f>F140</f>
        <v>663.41</v>
      </c>
      <c r="G139" s="38">
        <v>0</v>
      </c>
      <c r="H139" s="38">
        <f>H140</f>
        <v>1578.87</v>
      </c>
      <c r="I139" s="38">
        <f>H139/F139*100</f>
        <v>237.99309627530488</v>
      </c>
      <c r="J139" s="51"/>
    </row>
    <row r="140" spans="2:10" ht="17.399999999999999" customHeight="1" x14ac:dyDescent="0.3">
      <c r="B140" s="68"/>
      <c r="C140" s="69">
        <v>32</v>
      </c>
      <c r="D140" s="70"/>
      <c r="E140" s="78" t="s">
        <v>108</v>
      </c>
      <c r="F140" s="66">
        <v>663.41</v>
      </c>
      <c r="G140" s="38">
        <v>0</v>
      </c>
      <c r="H140" s="38">
        <f>H141</f>
        <v>1578.87</v>
      </c>
      <c r="I140" s="38">
        <f>H140/F140*100</f>
        <v>237.99309627530488</v>
      </c>
      <c r="J140" s="51"/>
    </row>
    <row r="141" spans="2:10" ht="17.399999999999999" customHeight="1" x14ac:dyDescent="0.3">
      <c r="B141" s="46"/>
      <c r="C141" s="47"/>
      <c r="D141" s="48">
        <v>3221</v>
      </c>
      <c r="E141" s="77" t="s">
        <v>70</v>
      </c>
      <c r="F141" s="67">
        <v>0</v>
      </c>
      <c r="G141" s="74">
        <v>0</v>
      </c>
      <c r="H141" s="74">
        <v>1578.87</v>
      </c>
      <c r="I141" s="74">
        <v>0</v>
      </c>
      <c r="J141" s="51"/>
    </row>
    <row r="142" spans="2:10" ht="17.399999999999999" customHeight="1" x14ac:dyDescent="0.3">
      <c r="B142" s="95" t="s">
        <v>169</v>
      </c>
      <c r="C142" s="96"/>
      <c r="D142" s="97"/>
      <c r="E142" s="78" t="s">
        <v>168</v>
      </c>
      <c r="F142" s="66">
        <v>0</v>
      </c>
      <c r="G142" s="38">
        <v>0</v>
      </c>
      <c r="H142" s="38">
        <f>H143+H145</f>
        <v>0</v>
      </c>
      <c r="I142" s="38">
        <v>0</v>
      </c>
      <c r="J142" s="51"/>
    </row>
    <row r="143" spans="2:10" ht="17.399999999999999" customHeight="1" x14ac:dyDescent="0.3">
      <c r="B143" s="68"/>
      <c r="C143" s="69">
        <v>32</v>
      </c>
      <c r="D143" s="48"/>
      <c r="E143" s="78" t="s">
        <v>108</v>
      </c>
      <c r="F143" s="66">
        <v>0</v>
      </c>
      <c r="G143" s="38">
        <v>0</v>
      </c>
      <c r="H143" s="38">
        <v>0</v>
      </c>
      <c r="I143" s="38">
        <v>0</v>
      </c>
      <c r="J143" s="51"/>
    </row>
    <row r="144" spans="2:10" ht="17.399999999999999" customHeight="1" x14ac:dyDescent="0.3">
      <c r="B144" s="68"/>
      <c r="C144" s="69"/>
      <c r="D144" s="48">
        <v>3292</v>
      </c>
      <c r="E144" s="77" t="s">
        <v>161</v>
      </c>
      <c r="F144" s="67">
        <v>0</v>
      </c>
      <c r="G144" s="74">
        <v>0</v>
      </c>
      <c r="H144" s="74">
        <v>0</v>
      </c>
      <c r="I144" s="74">
        <v>0</v>
      </c>
      <c r="J144" s="51"/>
    </row>
    <row r="145" spans="2:10" ht="29.4" customHeight="1" x14ac:dyDescent="0.3">
      <c r="B145" s="68"/>
      <c r="C145" s="69">
        <v>37</v>
      </c>
      <c r="D145" s="48"/>
      <c r="E145" s="77" t="s">
        <v>129</v>
      </c>
      <c r="F145" s="66">
        <v>0</v>
      </c>
      <c r="G145" s="38">
        <v>0</v>
      </c>
      <c r="H145" s="38">
        <v>0</v>
      </c>
      <c r="I145" s="38">
        <v>0</v>
      </c>
      <c r="J145" s="51"/>
    </row>
    <row r="146" spans="2:10" ht="17.399999999999999" customHeight="1" x14ac:dyDescent="0.3">
      <c r="B146" s="68"/>
      <c r="C146" s="69"/>
      <c r="D146" s="48">
        <v>3722</v>
      </c>
      <c r="E146" s="77" t="s">
        <v>239</v>
      </c>
      <c r="F146" s="67">
        <v>0</v>
      </c>
      <c r="G146" s="74">
        <v>0</v>
      </c>
      <c r="H146" s="74">
        <v>0</v>
      </c>
      <c r="I146" s="74">
        <v>0</v>
      </c>
      <c r="J146" s="51"/>
    </row>
    <row r="147" spans="2:10" ht="18" customHeight="1" x14ac:dyDescent="0.3">
      <c r="B147" s="46" t="s">
        <v>17</v>
      </c>
      <c r="C147" s="69"/>
      <c r="D147" s="48"/>
      <c r="E147" s="77"/>
      <c r="F147" s="66"/>
      <c r="G147" s="38"/>
      <c r="H147" s="38"/>
      <c r="I147" s="38"/>
      <c r="J147" s="51"/>
    </row>
    <row r="148" spans="2:10" ht="17.399999999999999" customHeight="1" x14ac:dyDescent="0.3">
      <c r="B148" s="95" t="s">
        <v>249</v>
      </c>
      <c r="C148" s="96"/>
      <c r="D148" s="97"/>
      <c r="E148" s="78" t="s">
        <v>178</v>
      </c>
      <c r="F148" s="66">
        <f>F149</f>
        <v>6773.63</v>
      </c>
      <c r="G148" s="38">
        <v>0</v>
      </c>
      <c r="H148" s="38">
        <f>H149</f>
        <v>7143.36</v>
      </c>
      <c r="I148" s="38">
        <f>H148/F148*100</f>
        <v>105.45837313227915</v>
      </c>
      <c r="J148" s="51"/>
    </row>
    <row r="149" spans="2:10" ht="17.399999999999999" customHeight="1" x14ac:dyDescent="0.3">
      <c r="B149" s="95" t="s">
        <v>147</v>
      </c>
      <c r="C149" s="96"/>
      <c r="D149" s="97"/>
      <c r="E149" s="78" t="s">
        <v>148</v>
      </c>
      <c r="F149" s="66">
        <f>F150</f>
        <v>6773.63</v>
      </c>
      <c r="G149" s="38">
        <v>0</v>
      </c>
      <c r="H149" s="38">
        <f>H150</f>
        <v>7143.36</v>
      </c>
      <c r="I149" s="38">
        <f>H149/F149*100</f>
        <v>105.45837313227915</v>
      </c>
      <c r="J149" s="51"/>
    </row>
    <row r="150" spans="2:10" ht="28.95" customHeight="1" x14ac:dyDescent="0.3">
      <c r="B150" s="68"/>
      <c r="C150" s="69">
        <v>42</v>
      </c>
      <c r="D150" s="70"/>
      <c r="E150" s="78" t="s">
        <v>91</v>
      </c>
      <c r="F150" s="66">
        <v>6773.63</v>
      </c>
      <c r="G150" s="38">
        <v>0</v>
      </c>
      <c r="H150" s="38">
        <f>H151</f>
        <v>7143.36</v>
      </c>
      <c r="I150" s="38">
        <f>H150/F150*100</f>
        <v>105.45837313227915</v>
      </c>
      <c r="J150" s="51"/>
    </row>
    <row r="151" spans="2:10" ht="17.399999999999999" customHeight="1" x14ac:dyDescent="0.3">
      <c r="B151" s="46"/>
      <c r="C151" s="47"/>
      <c r="D151" s="48">
        <v>4241</v>
      </c>
      <c r="E151" s="77" t="s">
        <v>101</v>
      </c>
      <c r="F151" s="67">
        <v>0</v>
      </c>
      <c r="G151" s="74">
        <v>0</v>
      </c>
      <c r="H151" s="74">
        <v>7143.36</v>
      </c>
      <c r="I151" s="74">
        <v>0</v>
      </c>
      <c r="J151" s="51"/>
    </row>
    <row r="152" spans="2:10" ht="17.399999999999999" customHeight="1" x14ac:dyDescent="0.3">
      <c r="B152" s="46" t="s">
        <v>17</v>
      </c>
      <c r="C152" s="47"/>
      <c r="D152" s="70"/>
      <c r="E152" s="78"/>
      <c r="F152" s="66"/>
      <c r="G152" s="38"/>
      <c r="H152" s="38"/>
      <c r="I152" s="38"/>
      <c r="J152" s="51"/>
    </row>
    <row r="153" spans="2:10" ht="24.6" customHeight="1" x14ac:dyDescent="0.3">
      <c r="B153" s="95" t="s">
        <v>248</v>
      </c>
      <c r="C153" s="96"/>
      <c r="D153" s="97"/>
      <c r="E153" s="78" t="s">
        <v>179</v>
      </c>
      <c r="F153" s="66">
        <f>F154+F157+F163+F166</f>
        <v>3663.39</v>
      </c>
      <c r="G153" s="38">
        <v>0</v>
      </c>
      <c r="H153" s="38">
        <f>H157+H163</f>
        <v>2038.6</v>
      </c>
      <c r="I153" s="38">
        <f>H153/F153*100</f>
        <v>55.647910814846355</v>
      </c>
      <c r="J153" s="51"/>
    </row>
    <row r="154" spans="2:10" s="72" customFormat="1" ht="24.6" customHeight="1" x14ac:dyDescent="0.3">
      <c r="B154" s="95" t="s">
        <v>263</v>
      </c>
      <c r="C154" s="96"/>
      <c r="D154" s="97"/>
      <c r="E154" s="78" t="s">
        <v>264</v>
      </c>
      <c r="F154" s="66">
        <v>0.66</v>
      </c>
      <c r="G154" s="38">
        <v>0</v>
      </c>
      <c r="H154" s="38">
        <v>0</v>
      </c>
      <c r="I154" s="38">
        <v>0</v>
      </c>
      <c r="J154" s="51"/>
    </row>
    <row r="155" spans="2:10" s="72" customFormat="1" ht="24.6" customHeight="1" x14ac:dyDescent="0.3">
      <c r="B155" s="68"/>
      <c r="C155" s="69">
        <v>32</v>
      </c>
      <c r="D155" s="70"/>
      <c r="E155" s="78" t="s">
        <v>108</v>
      </c>
      <c r="F155" s="66">
        <v>0.66</v>
      </c>
      <c r="G155" s="38">
        <v>0</v>
      </c>
      <c r="H155" s="38">
        <v>0</v>
      </c>
      <c r="I155" s="38">
        <v>0</v>
      </c>
      <c r="J155" s="51"/>
    </row>
    <row r="156" spans="2:10" s="72" customFormat="1" ht="24.6" customHeight="1" x14ac:dyDescent="0.3">
      <c r="B156" s="68"/>
      <c r="C156" s="69"/>
      <c r="D156" s="48">
        <v>3211</v>
      </c>
      <c r="E156" s="77" t="s">
        <v>65</v>
      </c>
      <c r="F156" s="67">
        <v>0</v>
      </c>
      <c r="G156" s="74">
        <v>0</v>
      </c>
      <c r="H156" s="74">
        <v>0</v>
      </c>
      <c r="I156" s="74">
        <v>0</v>
      </c>
      <c r="J156" s="51"/>
    </row>
    <row r="157" spans="2:10" s="72" customFormat="1" ht="24.6" customHeight="1" x14ac:dyDescent="0.3">
      <c r="B157" s="95" t="s">
        <v>169</v>
      </c>
      <c r="C157" s="96"/>
      <c r="D157" s="97"/>
      <c r="E157" s="78" t="s">
        <v>168</v>
      </c>
      <c r="F157" s="66">
        <f>F158+F161</f>
        <v>3500</v>
      </c>
      <c r="G157" s="38">
        <v>0</v>
      </c>
      <c r="H157" s="38">
        <f>H158+H161</f>
        <v>2008.6</v>
      </c>
      <c r="I157" s="38">
        <f>H157/F157*100</f>
        <v>57.388571428571424</v>
      </c>
      <c r="J157" s="51"/>
    </row>
    <row r="158" spans="2:10" s="72" customFormat="1" ht="24.6" customHeight="1" x14ac:dyDescent="0.3">
      <c r="B158" s="68"/>
      <c r="C158" s="69">
        <v>32</v>
      </c>
      <c r="D158" s="70"/>
      <c r="E158" s="78" t="s">
        <v>108</v>
      </c>
      <c r="F158" s="66">
        <v>2000</v>
      </c>
      <c r="G158" s="38">
        <v>0</v>
      </c>
      <c r="H158" s="38">
        <f>H159+H160</f>
        <v>758.6</v>
      </c>
      <c r="I158" s="38">
        <f>H158/F158*100</f>
        <v>37.93</v>
      </c>
      <c r="J158" s="51"/>
    </row>
    <row r="159" spans="2:10" s="72" customFormat="1" ht="24.6" customHeight="1" x14ac:dyDescent="0.3">
      <c r="B159" s="68"/>
      <c r="C159" s="69"/>
      <c r="D159" s="48">
        <v>3233</v>
      </c>
      <c r="E159" s="77" t="s">
        <v>79</v>
      </c>
      <c r="F159" s="67">
        <v>0</v>
      </c>
      <c r="G159" s="74">
        <v>0</v>
      </c>
      <c r="H159" s="74">
        <v>268.60000000000002</v>
      </c>
      <c r="I159" s="38">
        <v>0</v>
      </c>
      <c r="J159" s="51"/>
    </row>
    <row r="160" spans="2:10" s="72" customFormat="1" ht="24.6" customHeight="1" x14ac:dyDescent="0.3">
      <c r="B160" s="68"/>
      <c r="C160" s="69"/>
      <c r="D160" s="48">
        <v>3292</v>
      </c>
      <c r="E160" s="77" t="s">
        <v>161</v>
      </c>
      <c r="F160" s="67">
        <v>0</v>
      </c>
      <c r="G160" s="38">
        <v>0</v>
      </c>
      <c r="H160" s="74">
        <v>490</v>
      </c>
      <c r="I160" s="38">
        <v>0</v>
      </c>
      <c r="J160" s="51"/>
    </row>
    <row r="161" spans="2:10" s="72" customFormat="1" ht="28.2" customHeight="1" x14ac:dyDescent="0.3">
      <c r="B161" s="68"/>
      <c r="C161" s="69">
        <v>37</v>
      </c>
      <c r="D161" s="70"/>
      <c r="E161" s="78" t="s">
        <v>129</v>
      </c>
      <c r="F161" s="66">
        <v>1500</v>
      </c>
      <c r="G161" s="38">
        <v>0</v>
      </c>
      <c r="H161" s="38">
        <v>1250</v>
      </c>
      <c r="I161" s="38">
        <f>H161/F161*100</f>
        <v>83.333333333333343</v>
      </c>
      <c r="J161" s="51"/>
    </row>
    <row r="162" spans="2:10" s="72" customFormat="1" ht="24.6" customHeight="1" x14ac:dyDescent="0.3">
      <c r="B162" s="68"/>
      <c r="C162" s="69"/>
      <c r="D162" s="48">
        <v>3722</v>
      </c>
      <c r="E162" s="77" t="s">
        <v>166</v>
      </c>
      <c r="F162" s="67">
        <v>0</v>
      </c>
      <c r="G162" s="38">
        <v>0</v>
      </c>
      <c r="H162" s="74">
        <v>1250</v>
      </c>
      <c r="I162" s="38">
        <v>0</v>
      </c>
      <c r="J162" s="51"/>
    </row>
    <row r="163" spans="2:10" s="72" customFormat="1" ht="24.6" customHeight="1" x14ac:dyDescent="0.3">
      <c r="B163" s="95" t="s">
        <v>266</v>
      </c>
      <c r="C163" s="96"/>
      <c r="D163" s="97"/>
      <c r="E163" s="78" t="s">
        <v>265</v>
      </c>
      <c r="F163" s="66">
        <v>30</v>
      </c>
      <c r="G163" s="38">
        <v>0</v>
      </c>
      <c r="H163" s="38">
        <v>30</v>
      </c>
      <c r="I163" s="38">
        <v>100</v>
      </c>
      <c r="J163" s="51"/>
    </row>
    <row r="164" spans="2:10" s="72" customFormat="1" ht="24.6" customHeight="1" x14ac:dyDescent="0.3">
      <c r="B164" s="68"/>
      <c r="C164" s="69">
        <v>32</v>
      </c>
      <c r="D164" s="70"/>
      <c r="E164" s="78" t="s">
        <v>108</v>
      </c>
      <c r="F164" s="66">
        <v>30</v>
      </c>
      <c r="G164" s="38">
        <v>0</v>
      </c>
      <c r="H164" s="38">
        <v>30</v>
      </c>
      <c r="I164" s="38">
        <v>100</v>
      </c>
      <c r="J164" s="51"/>
    </row>
    <row r="165" spans="2:10" s="72" customFormat="1" ht="24.6" customHeight="1" x14ac:dyDescent="0.3">
      <c r="B165" s="68"/>
      <c r="C165" s="69"/>
      <c r="D165" s="48">
        <v>3211</v>
      </c>
      <c r="E165" s="77" t="s">
        <v>65</v>
      </c>
      <c r="F165" s="67">
        <v>0</v>
      </c>
      <c r="G165" s="74">
        <v>0</v>
      </c>
      <c r="H165" s="74">
        <v>30</v>
      </c>
      <c r="I165" s="74"/>
      <c r="J165" s="51"/>
    </row>
    <row r="166" spans="2:10" ht="17.399999999999999" customHeight="1" x14ac:dyDescent="0.3">
      <c r="B166" s="95" t="s">
        <v>181</v>
      </c>
      <c r="C166" s="96"/>
      <c r="D166" s="97"/>
      <c r="E166" s="78" t="s">
        <v>180</v>
      </c>
      <c r="F166" s="66">
        <v>132.72999999999999</v>
      </c>
      <c r="G166" s="38">
        <v>0</v>
      </c>
      <c r="H166" s="38">
        <v>0</v>
      </c>
      <c r="I166" s="38">
        <f>H166/F166*100</f>
        <v>0</v>
      </c>
      <c r="J166" s="51"/>
    </row>
    <row r="167" spans="2:10" ht="17.399999999999999" customHeight="1" x14ac:dyDescent="0.3">
      <c r="B167" s="68"/>
      <c r="C167" s="69">
        <v>32</v>
      </c>
      <c r="D167" s="70"/>
      <c r="E167" s="78" t="s">
        <v>108</v>
      </c>
      <c r="F167" s="66">
        <v>132.72999999999999</v>
      </c>
      <c r="G167" s="38">
        <v>0</v>
      </c>
      <c r="H167" s="38">
        <v>0</v>
      </c>
      <c r="I167" s="38">
        <f>H167/F167*100</f>
        <v>0</v>
      </c>
      <c r="J167" s="51"/>
    </row>
    <row r="168" spans="2:10" ht="17.399999999999999" customHeight="1" x14ac:dyDescent="0.3">
      <c r="B168" s="68"/>
      <c r="C168" s="69"/>
      <c r="D168" s="48">
        <v>3211</v>
      </c>
      <c r="E168" s="77" t="s">
        <v>65</v>
      </c>
      <c r="F168" s="67">
        <v>0</v>
      </c>
      <c r="G168" s="74">
        <v>0</v>
      </c>
      <c r="H168" s="74">
        <v>0</v>
      </c>
      <c r="I168" s="74">
        <v>0</v>
      </c>
      <c r="J168" s="51"/>
    </row>
    <row r="169" spans="2:10" ht="17.399999999999999" customHeight="1" x14ac:dyDescent="0.3">
      <c r="B169" s="68"/>
      <c r="C169" s="69"/>
      <c r="D169" s="48">
        <v>3239</v>
      </c>
      <c r="E169" s="77" t="s">
        <v>238</v>
      </c>
      <c r="F169" s="67">
        <v>0</v>
      </c>
      <c r="G169" s="74">
        <v>0</v>
      </c>
      <c r="H169" s="74">
        <v>0</v>
      </c>
      <c r="I169" s="74">
        <v>0</v>
      </c>
      <c r="J169" s="51"/>
    </row>
    <row r="170" spans="2:10" ht="27.6" customHeight="1" x14ac:dyDescent="0.3">
      <c r="B170" s="68"/>
      <c r="C170" s="69">
        <v>37</v>
      </c>
      <c r="D170" s="70"/>
      <c r="E170" s="77" t="s">
        <v>129</v>
      </c>
      <c r="F170" s="66">
        <v>0</v>
      </c>
      <c r="G170" s="38">
        <v>0</v>
      </c>
      <c r="H170" s="38">
        <v>0</v>
      </c>
      <c r="I170" s="38">
        <v>0</v>
      </c>
      <c r="J170" s="51"/>
    </row>
    <row r="171" spans="2:10" ht="17.399999999999999" customHeight="1" x14ac:dyDescent="0.3">
      <c r="B171" s="68"/>
      <c r="C171" s="69"/>
      <c r="D171" s="48">
        <v>3722</v>
      </c>
      <c r="E171" s="77" t="s">
        <v>166</v>
      </c>
      <c r="F171" s="67">
        <v>0</v>
      </c>
      <c r="G171" s="74">
        <v>0</v>
      </c>
      <c r="H171" s="74">
        <v>0</v>
      </c>
      <c r="I171" s="74">
        <v>0</v>
      </c>
      <c r="J171" s="51"/>
    </row>
    <row r="172" spans="2:10" ht="18.600000000000001" customHeight="1" x14ac:dyDescent="0.3">
      <c r="B172" s="46" t="s">
        <v>17</v>
      </c>
      <c r="C172" s="69"/>
      <c r="D172" s="70"/>
      <c r="E172" s="78"/>
      <c r="F172" s="66"/>
      <c r="G172" s="38"/>
      <c r="H172" s="38" t="s">
        <v>49</v>
      </c>
      <c r="I172" s="38"/>
      <c r="J172" s="51"/>
    </row>
    <row r="173" spans="2:10" ht="17.399999999999999" customHeight="1" x14ac:dyDescent="0.3">
      <c r="B173" s="95" t="s">
        <v>247</v>
      </c>
      <c r="C173" s="96"/>
      <c r="D173" s="97"/>
      <c r="E173" s="78" t="s">
        <v>182</v>
      </c>
      <c r="F173" s="66">
        <f>F174</f>
        <v>1300</v>
      </c>
      <c r="G173" s="38">
        <v>0</v>
      </c>
      <c r="H173" s="38">
        <f>H174</f>
        <v>1300</v>
      </c>
      <c r="I173" s="38">
        <v>100</v>
      </c>
      <c r="J173" s="171"/>
    </row>
    <row r="174" spans="2:10" ht="17.399999999999999" customHeight="1" x14ac:dyDescent="0.3">
      <c r="B174" s="95" t="s">
        <v>164</v>
      </c>
      <c r="C174" s="96"/>
      <c r="D174" s="97"/>
      <c r="E174" s="78" t="s">
        <v>159</v>
      </c>
      <c r="F174" s="66">
        <f>F175</f>
        <v>1300</v>
      </c>
      <c r="G174" s="38">
        <v>0</v>
      </c>
      <c r="H174" s="38">
        <f>H175+H180</f>
        <v>1300</v>
      </c>
      <c r="I174" s="38">
        <v>100</v>
      </c>
      <c r="J174" s="171"/>
    </row>
    <row r="175" spans="2:10" ht="17.399999999999999" customHeight="1" x14ac:dyDescent="0.3">
      <c r="B175" s="68"/>
      <c r="C175" s="69">
        <v>32</v>
      </c>
      <c r="D175" s="70"/>
      <c r="E175" s="77" t="s">
        <v>108</v>
      </c>
      <c r="F175" s="66">
        <v>1300</v>
      </c>
      <c r="G175" s="38">
        <v>0</v>
      </c>
      <c r="H175" s="38">
        <f>H176+H177+H178+H179</f>
        <v>1100</v>
      </c>
      <c r="I175" s="38">
        <v>100</v>
      </c>
      <c r="J175" s="171"/>
    </row>
    <row r="176" spans="2:10" s="72" customFormat="1" ht="17.399999999999999" customHeight="1" x14ac:dyDescent="0.3">
      <c r="B176" s="68"/>
      <c r="C176" s="69"/>
      <c r="D176" s="48">
        <v>3211</v>
      </c>
      <c r="E176" s="77" t="s">
        <v>65</v>
      </c>
      <c r="F176" s="67">
        <v>0</v>
      </c>
      <c r="G176" s="74">
        <v>0</v>
      </c>
      <c r="H176" s="74">
        <v>253.2</v>
      </c>
      <c r="I176" s="38">
        <v>0</v>
      </c>
      <c r="J176" s="171"/>
    </row>
    <row r="177" spans="2:10" s="72" customFormat="1" ht="17.399999999999999" customHeight="1" x14ac:dyDescent="0.3">
      <c r="B177" s="68"/>
      <c r="C177" s="69"/>
      <c r="D177" s="48">
        <v>3213</v>
      </c>
      <c r="E177" s="77" t="s">
        <v>109</v>
      </c>
      <c r="F177" s="67">
        <v>0</v>
      </c>
      <c r="G177" s="74">
        <v>0</v>
      </c>
      <c r="H177" s="74">
        <v>220</v>
      </c>
      <c r="I177" s="38">
        <v>0</v>
      </c>
      <c r="J177" s="171"/>
    </row>
    <row r="178" spans="2:10" ht="17.399999999999999" customHeight="1" x14ac:dyDescent="0.3">
      <c r="B178" s="46"/>
      <c r="C178" s="47"/>
      <c r="D178" s="48">
        <v>3221</v>
      </c>
      <c r="E178" s="77" t="s">
        <v>70</v>
      </c>
      <c r="F178" s="67">
        <v>0</v>
      </c>
      <c r="G178" s="74">
        <v>0</v>
      </c>
      <c r="H178" s="74">
        <v>200</v>
      </c>
      <c r="I178" s="74">
        <v>0</v>
      </c>
      <c r="J178" s="171"/>
    </row>
    <row r="179" spans="2:10" ht="17.399999999999999" customHeight="1" x14ac:dyDescent="0.3">
      <c r="B179" s="46"/>
      <c r="C179" s="47"/>
      <c r="D179" s="48">
        <v>3233</v>
      </c>
      <c r="E179" s="77" t="s">
        <v>79</v>
      </c>
      <c r="F179" s="67">
        <v>0</v>
      </c>
      <c r="G179" s="74">
        <v>0</v>
      </c>
      <c r="H179" s="74">
        <v>426.8</v>
      </c>
      <c r="I179" s="74">
        <v>0</v>
      </c>
      <c r="J179" s="171"/>
    </row>
    <row r="180" spans="2:10" s="72" customFormat="1" ht="29.4" customHeight="1" x14ac:dyDescent="0.3">
      <c r="B180" s="68"/>
      <c r="C180" s="69">
        <v>37</v>
      </c>
      <c r="D180" s="70"/>
      <c r="E180" s="78" t="s">
        <v>129</v>
      </c>
      <c r="F180" s="66">
        <v>0</v>
      </c>
      <c r="G180" s="38">
        <v>0</v>
      </c>
      <c r="H180" s="38">
        <v>200</v>
      </c>
      <c r="I180" s="38">
        <v>0</v>
      </c>
      <c r="J180" s="171"/>
    </row>
    <row r="181" spans="2:10" s="72" customFormat="1" ht="17.399999999999999" customHeight="1" x14ac:dyDescent="0.3">
      <c r="B181" s="68"/>
      <c r="C181" s="69"/>
      <c r="D181" s="48">
        <v>3722</v>
      </c>
      <c r="E181" s="77" t="s">
        <v>166</v>
      </c>
      <c r="F181" s="67">
        <v>0</v>
      </c>
      <c r="G181" s="74">
        <v>0</v>
      </c>
      <c r="H181" s="74">
        <v>200</v>
      </c>
      <c r="I181" s="74">
        <v>0</v>
      </c>
      <c r="J181" s="171"/>
    </row>
    <row r="182" spans="2:10" ht="15.6" customHeight="1" x14ac:dyDescent="0.3">
      <c r="B182" s="46" t="s">
        <v>17</v>
      </c>
      <c r="C182" s="69"/>
      <c r="D182" s="70"/>
      <c r="E182" s="78"/>
      <c r="F182" s="66"/>
      <c r="G182" s="38"/>
      <c r="H182" s="38"/>
      <c r="I182" s="38"/>
      <c r="J182" s="51"/>
    </row>
    <row r="183" spans="2:10" ht="17.399999999999999" customHeight="1" x14ac:dyDescent="0.3">
      <c r="B183" s="95" t="s">
        <v>184</v>
      </c>
      <c r="C183" s="96"/>
      <c r="D183" s="97"/>
      <c r="E183" s="78" t="s">
        <v>183</v>
      </c>
      <c r="F183" s="66">
        <f>F184</f>
        <v>1200</v>
      </c>
      <c r="G183" s="38">
        <v>0</v>
      </c>
      <c r="H183" s="38">
        <f>H184</f>
        <v>1416.55</v>
      </c>
      <c r="I183" s="38">
        <f>H183/F183*100</f>
        <v>118.04583333333333</v>
      </c>
      <c r="J183" s="51"/>
    </row>
    <row r="184" spans="2:10" ht="17.399999999999999" customHeight="1" x14ac:dyDescent="0.3">
      <c r="B184" s="95" t="s">
        <v>185</v>
      </c>
      <c r="C184" s="96"/>
      <c r="D184" s="97"/>
      <c r="E184" s="78" t="s">
        <v>186</v>
      </c>
      <c r="F184" s="66">
        <f>F185</f>
        <v>1200</v>
      </c>
      <c r="G184" s="38">
        <v>0</v>
      </c>
      <c r="H184" s="38">
        <f>H185</f>
        <v>1416.55</v>
      </c>
      <c r="I184" s="38">
        <f>H184/F184*100</f>
        <v>118.04583333333333</v>
      </c>
      <c r="J184" s="51"/>
    </row>
    <row r="185" spans="2:10" ht="12.6" customHeight="1" x14ac:dyDescent="0.3">
      <c r="B185" s="68"/>
      <c r="C185" s="69">
        <v>32</v>
      </c>
      <c r="D185" s="70"/>
      <c r="E185" s="77" t="s">
        <v>108</v>
      </c>
      <c r="F185" s="66">
        <v>1200</v>
      </c>
      <c r="G185" s="38">
        <v>0</v>
      </c>
      <c r="H185" s="38">
        <f>H186</f>
        <v>1416.55</v>
      </c>
      <c r="I185" s="38">
        <f>H185/F185*100</f>
        <v>118.04583333333333</v>
      </c>
      <c r="J185" s="51"/>
    </row>
    <row r="186" spans="2:10" ht="18" customHeight="1" x14ac:dyDescent="0.3">
      <c r="B186" s="46"/>
      <c r="C186" s="47"/>
      <c r="D186" s="48">
        <v>3222</v>
      </c>
      <c r="E186" s="77" t="s">
        <v>71</v>
      </c>
      <c r="F186" s="67">
        <v>0</v>
      </c>
      <c r="G186" s="74">
        <v>0</v>
      </c>
      <c r="H186" s="74">
        <v>1416.55</v>
      </c>
      <c r="I186" s="74">
        <v>0</v>
      </c>
      <c r="J186" s="51"/>
    </row>
    <row r="187" spans="2:10" ht="16.95" customHeight="1" x14ac:dyDescent="0.3">
      <c r="B187" s="163" t="s">
        <v>17</v>
      </c>
      <c r="C187" s="164"/>
      <c r="D187" s="165"/>
      <c r="E187" s="78"/>
      <c r="F187" s="66"/>
      <c r="G187" s="38"/>
      <c r="H187" s="38"/>
      <c r="I187" s="38"/>
      <c r="J187" s="51"/>
    </row>
    <row r="188" spans="2:10" ht="17.399999999999999" customHeight="1" x14ac:dyDescent="0.3">
      <c r="B188" s="95" t="s">
        <v>187</v>
      </c>
      <c r="C188" s="96"/>
      <c r="D188" s="97"/>
      <c r="E188" s="78" t="s">
        <v>188</v>
      </c>
      <c r="F188" s="66">
        <f>F189+F195+F200+F205+F210</f>
        <v>27578.55</v>
      </c>
      <c r="G188" s="38">
        <v>0</v>
      </c>
      <c r="H188" s="38">
        <f>H189+H195+H200+H205+H210</f>
        <v>27609.73</v>
      </c>
      <c r="I188" s="38">
        <f>H188/F188*100</f>
        <v>100.11305888090563</v>
      </c>
      <c r="J188" s="51"/>
    </row>
    <row r="189" spans="2:10" ht="17.399999999999999" customHeight="1" x14ac:dyDescent="0.3">
      <c r="B189" s="95" t="s">
        <v>190</v>
      </c>
      <c r="C189" s="96"/>
      <c r="D189" s="97"/>
      <c r="E189" s="78" t="s">
        <v>189</v>
      </c>
      <c r="F189" s="66">
        <f>F190</f>
        <v>2400</v>
      </c>
      <c r="G189" s="38">
        <v>0</v>
      </c>
      <c r="H189" s="38">
        <f>H190</f>
        <v>1980.1200000000001</v>
      </c>
      <c r="I189" s="38">
        <f>H189/F189*100</f>
        <v>82.50500000000001</v>
      </c>
      <c r="J189" s="51"/>
    </row>
    <row r="190" spans="2:10" ht="17.399999999999999" customHeight="1" x14ac:dyDescent="0.3">
      <c r="B190" s="95" t="s">
        <v>164</v>
      </c>
      <c r="C190" s="96"/>
      <c r="D190" s="97"/>
      <c r="E190" s="78" t="s">
        <v>159</v>
      </c>
      <c r="F190" s="66">
        <f>F191</f>
        <v>2400</v>
      </c>
      <c r="G190" s="38">
        <v>0</v>
      </c>
      <c r="H190" s="38">
        <f>H191</f>
        <v>1980.1200000000001</v>
      </c>
      <c r="I190" s="38">
        <f>H190/F190*100</f>
        <v>82.50500000000001</v>
      </c>
      <c r="J190" s="51"/>
    </row>
    <row r="191" spans="2:10" ht="17.399999999999999" customHeight="1" x14ac:dyDescent="0.3">
      <c r="B191" s="68"/>
      <c r="C191" s="69">
        <v>31</v>
      </c>
      <c r="D191" s="70"/>
      <c r="E191" s="78" t="s">
        <v>151</v>
      </c>
      <c r="F191" s="66">
        <v>2400</v>
      </c>
      <c r="G191" s="38">
        <v>0</v>
      </c>
      <c r="H191" s="38">
        <f>H192+H193</f>
        <v>1980.1200000000001</v>
      </c>
      <c r="I191" s="38">
        <f>H191/F191*100</f>
        <v>82.50500000000001</v>
      </c>
      <c r="J191" s="51"/>
    </row>
    <row r="192" spans="2:10" ht="17.399999999999999" customHeight="1" x14ac:dyDescent="0.3">
      <c r="B192" s="68"/>
      <c r="C192" s="47"/>
      <c r="D192" s="48">
        <v>3111</v>
      </c>
      <c r="E192" s="77" t="s">
        <v>107</v>
      </c>
      <c r="F192" s="67">
        <v>0</v>
      </c>
      <c r="G192" s="74">
        <v>0</v>
      </c>
      <c r="H192" s="74">
        <v>1699.63</v>
      </c>
      <c r="I192" s="74">
        <v>0</v>
      </c>
      <c r="J192" s="51"/>
    </row>
    <row r="193" spans="2:10" ht="17.399999999999999" customHeight="1" x14ac:dyDescent="0.3">
      <c r="B193" s="68"/>
      <c r="C193" s="47"/>
      <c r="D193" s="48">
        <v>3132</v>
      </c>
      <c r="E193" s="77" t="s">
        <v>152</v>
      </c>
      <c r="F193" s="67">
        <v>0</v>
      </c>
      <c r="G193" s="74">
        <v>0</v>
      </c>
      <c r="H193" s="74">
        <v>280.49</v>
      </c>
      <c r="I193" s="74">
        <v>0</v>
      </c>
      <c r="J193" s="51"/>
    </row>
    <row r="194" spans="2:10" ht="18.600000000000001" customHeight="1" x14ac:dyDescent="0.3">
      <c r="B194" s="46" t="s">
        <v>17</v>
      </c>
      <c r="C194" s="69"/>
      <c r="D194" s="70"/>
      <c r="E194" s="78"/>
      <c r="F194" s="66"/>
      <c r="G194" s="38"/>
      <c r="H194" s="38"/>
      <c r="I194" s="38"/>
      <c r="J194" s="51"/>
    </row>
    <row r="195" spans="2:10" ht="17.399999999999999" customHeight="1" x14ac:dyDescent="0.3">
      <c r="B195" s="95" t="s">
        <v>256</v>
      </c>
      <c r="C195" s="96"/>
      <c r="D195" s="97"/>
      <c r="E195" s="78" t="s">
        <v>191</v>
      </c>
      <c r="F195" s="66">
        <v>43</v>
      </c>
      <c r="G195" s="38">
        <v>0</v>
      </c>
      <c r="H195" s="38">
        <v>40</v>
      </c>
      <c r="I195" s="38">
        <f>H195/F195*100</f>
        <v>93.023255813953483</v>
      </c>
      <c r="J195" s="51"/>
    </row>
    <row r="196" spans="2:10" ht="17.399999999999999" customHeight="1" x14ac:dyDescent="0.3">
      <c r="B196" s="95" t="s">
        <v>185</v>
      </c>
      <c r="C196" s="96"/>
      <c r="D196" s="97"/>
      <c r="E196" s="78" t="s">
        <v>186</v>
      </c>
      <c r="F196" s="66">
        <v>43</v>
      </c>
      <c r="G196" s="38">
        <v>0</v>
      </c>
      <c r="H196" s="38">
        <v>40</v>
      </c>
      <c r="I196" s="38">
        <f>H196/F196*100</f>
        <v>93.023255813953483</v>
      </c>
      <c r="J196" s="51"/>
    </row>
    <row r="197" spans="2:10" ht="17.399999999999999" customHeight="1" x14ac:dyDescent="0.3">
      <c r="B197" s="68"/>
      <c r="C197" s="69">
        <v>32</v>
      </c>
      <c r="D197" s="70"/>
      <c r="E197" s="78" t="s">
        <v>108</v>
      </c>
      <c r="F197" s="66">
        <v>43</v>
      </c>
      <c r="G197" s="38">
        <v>0</v>
      </c>
      <c r="H197" s="38">
        <v>40</v>
      </c>
      <c r="I197" s="38">
        <f>H197/F197*100</f>
        <v>93.023255813953483</v>
      </c>
      <c r="J197" s="51"/>
    </row>
    <row r="198" spans="2:10" ht="17.399999999999999" customHeight="1" x14ac:dyDescent="0.3">
      <c r="B198" s="68"/>
      <c r="C198" s="47"/>
      <c r="D198" s="48">
        <v>3222</v>
      </c>
      <c r="E198" s="77" t="s">
        <v>223</v>
      </c>
      <c r="F198" s="67">
        <v>0</v>
      </c>
      <c r="G198" s="74">
        <v>0</v>
      </c>
      <c r="H198" s="74">
        <v>40</v>
      </c>
      <c r="I198" s="74">
        <v>0</v>
      </c>
      <c r="J198" s="51"/>
    </row>
    <row r="199" spans="2:10" ht="18.600000000000001" customHeight="1" x14ac:dyDescent="0.3">
      <c r="B199" s="46" t="s">
        <v>17</v>
      </c>
      <c r="C199" s="69"/>
      <c r="D199" s="70"/>
      <c r="E199" s="78"/>
      <c r="F199" s="66"/>
      <c r="G199" s="38"/>
      <c r="H199" s="38"/>
      <c r="I199" s="38"/>
      <c r="J199" s="51"/>
    </row>
    <row r="200" spans="2:10" ht="17.399999999999999" customHeight="1" x14ac:dyDescent="0.3">
      <c r="B200" s="95" t="s">
        <v>192</v>
      </c>
      <c r="C200" s="96"/>
      <c r="D200" s="97"/>
      <c r="E200" s="78" t="s">
        <v>193</v>
      </c>
      <c r="F200" s="66">
        <f>F201</f>
        <v>24582.39</v>
      </c>
      <c r="G200" s="38">
        <v>0</v>
      </c>
      <c r="H200" s="38">
        <f>H201</f>
        <v>25036.45</v>
      </c>
      <c r="I200" s="38">
        <f>H200/F200*100</f>
        <v>101.84709460715578</v>
      </c>
      <c r="J200" s="51"/>
    </row>
    <row r="201" spans="2:10" ht="17.399999999999999" customHeight="1" x14ac:dyDescent="0.3">
      <c r="B201" s="95" t="s">
        <v>156</v>
      </c>
      <c r="C201" s="96"/>
      <c r="D201" s="97"/>
      <c r="E201" s="78" t="s">
        <v>194</v>
      </c>
      <c r="F201" s="66">
        <f>F202</f>
        <v>24582.39</v>
      </c>
      <c r="G201" s="38">
        <v>0</v>
      </c>
      <c r="H201" s="38">
        <f>H202</f>
        <v>25036.45</v>
      </c>
      <c r="I201" s="38">
        <f>H201/F201*100</f>
        <v>101.84709460715578</v>
      </c>
      <c r="J201" s="51"/>
    </row>
    <row r="202" spans="2:10" ht="17.399999999999999" customHeight="1" x14ac:dyDescent="0.3">
      <c r="B202" s="68"/>
      <c r="C202" s="69">
        <v>32</v>
      </c>
      <c r="D202" s="70"/>
      <c r="E202" s="78" t="s">
        <v>108</v>
      </c>
      <c r="F202" s="66">
        <v>24582.39</v>
      </c>
      <c r="G202" s="38">
        <v>0</v>
      </c>
      <c r="H202" s="38">
        <f>H203</f>
        <v>25036.45</v>
      </c>
      <c r="I202" s="38">
        <f>H202/F202*100</f>
        <v>101.84709460715578</v>
      </c>
      <c r="J202" s="51"/>
    </row>
    <row r="203" spans="2:10" ht="17.399999999999999" customHeight="1" x14ac:dyDescent="0.3">
      <c r="B203" s="68"/>
      <c r="C203" s="47"/>
      <c r="D203" s="48">
        <v>3222</v>
      </c>
      <c r="E203" s="77" t="s">
        <v>71</v>
      </c>
      <c r="F203" s="67">
        <v>0</v>
      </c>
      <c r="G203" s="74">
        <v>0</v>
      </c>
      <c r="H203" s="74">
        <v>25036.45</v>
      </c>
      <c r="I203" s="74">
        <v>0</v>
      </c>
      <c r="J203" s="51"/>
    </row>
    <row r="204" spans="2:10" ht="16.2" customHeight="1" x14ac:dyDescent="0.3">
      <c r="B204" s="46" t="s">
        <v>17</v>
      </c>
      <c r="C204" s="69"/>
      <c r="D204" s="70"/>
      <c r="E204" s="78"/>
      <c r="F204" s="66"/>
      <c r="G204" s="38"/>
      <c r="H204" s="38"/>
      <c r="I204" s="38"/>
      <c r="J204" s="51"/>
    </row>
    <row r="205" spans="2:10" ht="34.950000000000003" customHeight="1" x14ac:dyDescent="0.3">
      <c r="B205" s="95" t="s">
        <v>255</v>
      </c>
      <c r="C205" s="96"/>
      <c r="D205" s="97"/>
      <c r="E205" s="78" t="s">
        <v>195</v>
      </c>
      <c r="F205" s="66">
        <f>F206</f>
        <v>262.64999999999998</v>
      </c>
      <c r="G205" s="38">
        <v>0</v>
      </c>
      <c r="H205" s="38">
        <f>H206</f>
        <v>262.64999999999998</v>
      </c>
      <c r="I205" s="38">
        <v>100</v>
      </c>
      <c r="J205" s="51"/>
    </row>
    <row r="206" spans="2:10" ht="30.6" customHeight="1" x14ac:dyDescent="0.3">
      <c r="B206" s="95" t="s">
        <v>196</v>
      </c>
      <c r="C206" s="96"/>
      <c r="D206" s="97"/>
      <c r="E206" s="78" t="s">
        <v>197</v>
      </c>
      <c r="F206" s="66">
        <f>F207</f>
        <v>262.64999999999998</v>
      </c>
      <c r="G206" s="38">
        <v>0</v>
      </c>
      <c r="H206" s="38">
        <v>262.64999999999998</v>
      </c>
      <c r="I206" s="38">
        <v>100</v>
      </c>
      <c r="J206" s="51"/>
    </row>
    <row r="207" spans="2:10" ht="17.399999999999999" customHeight="1" x14ac:dyDescent="0.3">
      <c r="B207" s="68"/>
      <c r="C207" s="69">
        <v>38</v>
      </c>
      <c r="D207" s="70"/>
      <c r="E207" s="78" t="s">
        <v>59</v>
      </c>
      <c r="F207" s="66">
        <v>262.64999999999998</v>
      </c>
      <c r="G207" s="38">
        <v>0</v>
      </c>
      <c r="H207" s="38">
        <v>262.64999999999998</v>
      </c>
      <c r="I207" s="38">
        <v>100</v>
      </c>
      <c r="J207" s="51"/>
    </row>
    <row r="208" spans="2:10" ht="17.399999999999999" customHeight="1" x14ac:dyDescent="0.3">
      <c r="B208" s="46"/>
      <c r="C208" s="47"/>
      <c r="D208" s="48">
        <v>3812</v>
      </c>
      <c r="E208" s="77" t="s">
        <v>230</v>
      </c>
      <c r="F208" s="67">
        <v>0</v>
      </c>
      <c r="G208" s="74">
        <v>0</v>
      </c>
      <c r="H208" s="74">
        <v>262.64999999999998</v>
      </c>
      <c r="I208" s="74">
        <v>100</v>
      </c>
      <c r="J208" s="51"/>
    </row>
    <row r="209" spans="2:10" ht="17.399999999999999" customHeight="1" x14ac:dyDescent="0.3">
      <c r="B209" s="46" t="s">
        <v>17</v>
      </c>
      <c r="C209" s="69"/>
      <c r="D209" s="70"/>
      <c r="E209" s="78"/>
      <c r="F209" s="66"/>
      <c r="G209" s="38"/>
      <c r="H209" s="38"/>
      <c r="I209" s="38"/>
      <c r="J209" s="51"/>
    </row>
    <row r="210" spans="2:10" s="72" customFormat="1" ht="22.8" customHeight="1" x14ac:dyDescent="0.3">
      <c r="B210" s="173" t="s">
        <v>268</v>
      </c>
      <c r="C210" s="174"/>
      <c r="D210" s="175"/>
      <c r="E210" s="78" t="s">
        <v>267</v>
      </c>
      <c r="F210" s="66">
        <v>290.51</v>
      </c>
      <c r="G210" s="38">
        <v>0</v>
      </c>
      <c r="H210" s="66">
        <v>290.51</v>
      </c>
      <c r="I210" s="38">
        <v>100</v>
      </c>
      <c r="J210" s="51"/>
    </row>
    <row r="211" spans="2:10" s="72" customFormat="1" ht="17.399999999999999" customHeight="1" x14ac:dyDescent="0.3">
      <c r="B211" s="95" t="s">
        <v>164</v>
      </c>
      <c r="C211" s="96"/>
      <c r="D211" s="97"/>
      <c r="E211" s="78" t="s">
        <v>159</v>
      </c>
      <c r="F211" s="66">
        <v>290.51</v>
      </c>
      <c r="G211" s="38">
        <v>0</v>
      </c>
      <c r="H211" s="66">
        <v>290.51</v>
      </c>
      <c r="I211" s="38">
        <v>100</v>
      </c>
      <c r="J211" s="51"/>
    </row>
    <row r="212" spans="2:10" s="72" customFormat="1" ht="27" customHeight="1" x14ac:dyDescent="0.3">
      <c r="B212" s="68"/>
      <c r="C212" s="69">
        <v>42</v>
      </c>
      <c r="D212" s="70"/>
      <c r="E212" s="78" t="s">
        <v>91</v>
      </c>
      <c r="F212" s="66">
        <v>290.51</v>
      </c>
      <c r="G212" s="38">
        <v>0</v>
      </c>
      <c r="H212" s="66">
        <v>290.51</v>
      </c>
      <c r="I212" s="38">
        <v>100</v>
      </c>
      <c r="J212" s="51"/>
    </row>
    <row r="213" spans="2:10" s="72" customFormat="1" ht="17.399999999999999" customHeight="1" x14ac:dyDescent="0.3">
      <c r="B213" s="68"/>
      <c r="C213" s="47"/>
      <c r="D213" s="48">
        <v>4241</v>
      </c>
      <c r="E213" s="77" t="s">
        <v>101</v>
      </c>
      <c r="F213" s="66">
        <v>0</v>
      </c>
      <c r="G213" s="38">
        <v>0</v>
      </c>
      <c r="H213" s="66">
        <v>290.51</v>
      </c>
      <c r="I213" s="38">
        <v>0</v>
      </c>
      <c r="J213" s="51"/>
    </row>
    <row r="214" spans="2:10" s="72" customFormat="1" ht="17.399999999999999" customHeight="1" x14ac:dyDescent="0.3">
      <c r="B214" s="46"/>
      <c r="C214" s="69"/>
      <c r="D214" s="70"/>
      <c r="E214" s="78"/>
      <c r="F214" s="66"/>
      <c r="G214" s="38"/>
      <c r="H214" s="38"/>
      <c r="I214" s="38"/>
      <c r="J214" s="51"/>
    </row>
    <row r="215" spans="2:10" ht="17.399999999999999" customHeight="1" x14ac:dyDescent="0.3">
      <c r="B215" s="95" t="s">
        <v>198</v>
      </c>
      <c r="C215" s="96"/>
      <c r="D215" s="97"/>
      <c r="E215" s="78" t="s">
        <v>199</v>
      </c>
      <c r="F215" s="66">
        <f>F216</f>
        <v>363.9</v>
      </c>
      <c r="G215" s="38">
        <v>0</v>
      </c>
      <c r="H215" s="38">
        <f>H216</f>
        <v>528.63</v>
      </c>
      <c r="I215" s="38">
        <v>100</v>
      </c>
      <c r="J215" s="51"/>
    </row>
    <row r="216" spans="2:10" ht="27" customHeight="1" x14ac:dyDescent="0.3">
      <c r="B216" s="95" t="s">
        <v>229</v>
      </c>
      <c r="C216" s="96"/>
      <c r="D216" s="97"/>
      <c r="E216" s="78" t="s">
        <v>200</v>
      </c>
      <c r="F216" s="66">
        <f>F217</f>
        <v>363.9</v>
      </c>
      <c r="G216" s="38">
        <v>0</v>
      </c>
      <c r="H216" s="38">
        <f>H217</f>
        <v>528.63</v>
      </c>
      <c r="I216" s="38">
        <v>100</v>
      </c>
      <c r="J216" s="51"/>
    </row>
    <row r="217" spans="2:10" ht="17.399999999999999" customHeight="1" x14ac:dyDescent="0.3">
      <c r="B217" s="95" t="s">
        <v>201</v>
      </c>
      <c r="C217" s="96"/>
      <c r="D217" s="97"/>
      <c r="E217" s="78" t="s">
        <v>141</v>
      </c>
      <c r="F217" s="66">
        <f>F218</f>
        <v>363.9</v>
      </c>
      <c r="G217" s="38">
        <v>0</v>
      </c>
      <c r="H217" s="38">
        <f>H218</f>
        <v>528.63</v>
      </c>
      <c r="I217" s="38">
        <v>100</v>
      </c>
      <c r="J217" s="51"/>
    </row>
    <row r="218" spans="2:10" ht="17.399999999999999" customHeight="1" x14ac:dyDescent="0.3">
      <c r="B218" s="68"/>
      <c r="C218" s="69">
        <v>32</v>
      </c>
      <c r="D218" s="70"/>
      <c r="E218" s="78" t="s">
        <v>108</v>
      </c>
      <c r="F218" s="66">
        <v>363.9</v>
      </c>
      <c r="G218" s="38">
        <v>0</v>
      </c>
      <c r="H218" s="38">
        <f>H219</f>
        <v>528.63</v>
      </c>
      <c r="I218" s="38">
        <v>100</v>
      </c>
      <c r="J218" s="51"/>
    </row>
    <row r="219" spans="2:10" ht="17.399999999999999" customHeight="1" x14ac:dyDescent="0.3">
      <c r="B219" s="68"/>
      <c r="C219" s="47"/>
      <c r="D219" s="48">
        <v>3234</v>
      </c>
      <c r="E219" s="77" t="s">
        <v>80</v>
      </c>
      <c r="F219" s="67">
        <v>0</v>
      </c>
      <c r="G219" s="74">
        <v>0</v>
      </c>
      <c r="H219" s="74">
        <v>528.63</v>
      </c>
      <c r="I219" s="74">
        <v>0</v>
      </c>
      <c r="J219" s="51"/>
    </row>
    <row r="220" spans="2:10" ht="18.600000000000001" customHeight="1" x14ac:dyDescent="0.3">
      <c r="B220" s="46" t="s">
        <v>17</v>
      </c>
      <c r="C220" s="69"/>
      <c r="D220" s="70"/>
      <c r="E220" s="78"/>
      <c r="F220" s="66"/>
      <c r="G220" s="38"/>
      <c r="H220" s="38"/>
      <c r="I220" s="38"/>
      <c r="J220" s="51"/>
    </row>
    <row r="221" spans="2:10" ht="17.399999999999999" customHeight="1" x14ac:dyDescent="0.3">
      <c r="B221" s="95" t="s">
        <v>203</v>
      </c>
      <c r="C221" s="96"/>
      <c r="D221" s="97"/>
      <c r="E221" s="78" t="s">
        <v>202</v>
      </c>
      <c r="F221" s="66">
        <f>F222</f>
        <v>1937.5</v>
      </c>
      <c r="G221" s="38">
        <v>0</v>
      </c>
      <c r="H221" s="38">
        <f>H222</f>
        <v>2076.25</v>
      </c>
      <c r="I221" s="38">
        <v>100</v>
      </c>
      <c r="J221" s="51"/>
    </row>
    <row r="222" spans="2:10" ht="17.399999999999999" customHeight="1" x14ac:dyDescent="0.3">
      <c r="B222" s="95" t="s">
        <v>204</v>
      </c>
      <c r="C222" s="96"/>
      <c r="D222" s="97"/>
      <c r="E222" s="78" t="s">
        <v>205</v>
      </c>
      <c r="F222" s="66">
        <f>F223</f>
        <v>1937.5</v>
      </c>
      <c r="G222" s="38">
        <v>0</v>
      </c>
      <c r="H222" s="38">
        <f>H223</f>
        <v>2076.25</v>
      </c>
      <c r="I222" s="38">
        <v>100</v>
      </c>
      <c r="J222" s="51"/>
    </row>
    <row r="223" spans="2:10" ht="17.399999999999999" customHeight="1" x14ac:dyDescent="0.3">
      <c r="B223" s="95" t="s">
        <v>210</v>
      </c>
      <c r="C223" s="96"/>
      <c r="D223" s="97"/>
      <c r="E223" s="78" t="s">
        <v>141</v>
      </c>
      <c r="F223" s="66">
        <f>F224</f>
        <v>1937.5</v>
      </c>
      <c r="G223" s="38">
        <v>0</v>
      </c>
      <c r="H223" s="38">
        <f>H224</f>
        <v>2076.25</v>
      </c>
      <c r="I223" s="38">
        <v>100</v>
      </c>
      <c r="J223" s="51"/>
    </row>
    <row r="224" spans="2:10" ht="17.399999999999999" customHeight="1" x14ac:dyDescent="0.3">
      <c r="B224" s="166"/>
      <c r="C224" s="167">
        <v>32</v>
      </c>
      <c r="D224" s="168"/>
      <c r="E224" s="78" t="s">
        <v>108</v>
      </c>
      <c r="F224" s="66">
        <v>1937.5</v>
      </c>
      <c r="G224" s="38">
        <v>0</v>
      </c>
      <c r="H224" s="38">
        <f>H225</f>
        <v>2076.25</v>
      </c>
      <c r="I224" s="38">
        <v>100</v>
      </c>
      <c r="J224" s="51"/>
    </row>
    <row r="225" spans="2:10" ht="17.399999999999999" customHeight="1" x14ac:dyDescent="0.3">
      <c r="B225" s="169"/>
      <c r="C225" s="170"/>
      <c r="D225" s="48">
        <v>3237</v>
      </c>
      <c r="E225" s="77" t="s">
        <v>228</v>
      </c>
      <c r="F225" s="67">
        <v>0</v>
      </c>
      <c r="G225" s="74">
        <v>0</v>
      </c>
      <c r="H225" s="74">
        <v>2076.25</v>
      </c>
      <c r="I225" s="74">
        <v>0</v>
      </c>
      <c r="J225" s="51"/>
    </row>
    <row r="226" spans="2:10" ht="19.95" customHeight="1" x14ac:dyDescent="0.3">
      <c r="B226" s="46" t="s">
        <v>17</v>
      </c>
      <c r="C226" s="167"/>
      <c r="D226" s="70"/>
      <c r="E226" s="78"/>
      <c r="F226" s="66"/>
      <c r="G226" s="38"/>
      <c r="H226" s="38"/>
      <c r="I226" s="38"/>
      <c r="J226" s="51"/>
    </row>
    <row r="227" spans="2:10" ht="17.399999999999999" customHeight="1" x14ac:dyDescent="0.3">
      <c r="B227" s="95" t="s">
        <v>206</v>
      </c>
      <c r="C227" s="96"/>
      <c r="D227" s="97"/>
      <c r="E227" s="78" t="s">
        <v>207</v>
      </c>
      <c r="F227" s="66">
        <f>F228+F233</f>
        <v>989</v>
      </c>
      <c r="G227" s="38">
        <v>0</v>
      </c>
      <c r="H227" s="38">
        <f>H228+H241</f>
        <v>966.68000000000006</v>
      </c>
      <c r="I227" s="38">
        <f>H227/F227*100</f>
        <v>97.743174924165828</v>
      </c>
      <c r="J227" s="51"/>
    </row>
    <row r="228" spans="2:10" ht="17.399999999999999" customHeight="1" x14ac:dyDescent="0.3">
      <c r="B228" s="95" t="s">
        <v>208</v>
      </c>
      <c r="C228" s="96"/>
      <c r="D228" s="97"/>
      <c r="E228" s="78" t="s">
        <v>209</v>
      </c>
      <c r="F228" s="66">
        <f>F229</f>
        <v>769</v>
      </c>
      <c r="G228" s="38">
        <v>0</v>
      </c>
      <c r="H228" s="38">
        <v>769</v>
      </c>
      <c r="I228" s="38">
        <f>H228/F228*100</f>
        <v>100</v>
      </c>
      <c r="J228" s="51"/>
    </row>
    <row r="229" spans="2:10" ht="17.399999999999999" customHeight="1" x14ac:dyDescent="0.3">
      <c r="B229" s="95" t="s">
        <v>210</v>
      </c>
      <c r="C229" s="96"/>
      <c r="D229" s="97"/>
      <c r="E229" s="78" t="s">
        <v>141</v>
      </c>
      <c r="F229" s="66">
        <f>F230</f>
        <v>769</v>
      </c>
      <c r="G229" s="38">
        <v>0</v>
      </c>
      <c r="H229" s="38">
        <v>769</v>
      </c>
      <c r="I229" s="38">
        <f>H229/F229*100</f>
        <v>100</v>
      </c>
      <c r="J229" s="51"/>
    </row>
    <row r="230" spans="2:10" ht="28.95" customHeight="1" x14ac:dyDescent="0.3">
      <c r="B230" s="166"/>
      <c r="C230" s="167">
        <v>42</v>
      </c>
      <c r="D230" s="70"/>
      <c r="E230" s="78" t="s">
        <v>91</v>
      </c>
      <c r="F230" s="66">
        <v>769</v>
      </c>
      <c r="G230" s="38">
        <v>0</v>
      </c>
      <c r="H230" s="38">
        <v>769</v>
      </c>
      <c r="I230" s="38">
        <f>H230/F230*100</f>
        <v>100</v>
      </c>
      <c r="J230" s="51"/>
    </row>
    <row r="231" spans="2:10" ht="17.399999999999999" customHeight="1" x14ac:dyDescent="0.3">
      <c r="B231" s="166"/>
      <c r="C231" s="170"/>
      <c r="D231" s="48">
        <v>4221</v>
      </c>
      <c r="E231" s="77" t="s">
        <v>227</v>
      </c>
      <c r="F231" s="67">
        <v>0</v>
      </c>
      <c r="G231" s="74">
        <v>0</v>
      </c>
      <c r="H231" s="74">
        <v>769</v>
      </c>
      <c r="I231" s="74">
        <v>0</v>
      </c>
      <c r="J231" s="51"/>
    </row>
    <row r="232" spans="2:10" ht="17.399999999999999" customHeight="1" x14ac:dyDescent="0.3">
      <c r="B232" s="46" t="s">
        <v>17</v>
      </c>
      <c r="C232" s="167"/>
      <c r="D232" s="70"/>
      <c r="E232" s="78"/>
      <c r="F232" s="66"/>
      <c r="G232" s="38" t="s">
        <v>49</v>
      </c>
      <c r="H232" s="38"/>
      <c r="I232" s="38"/>
      <c r="J232" s="51"/>
    </row>
    <row r="233" spans="2:10" ht="17.399999999999999" customHeight="1" x14ac:dyDescent="0.3">
      <c r="B233" s="95" t="s">
        <v>212</v>
      </c>
      <c r="C233" s="96"/>
      <c r="D233" s="97"/>
      <c r="E233" s="78" t="s">
        <v>211</v>
      </c>
      <c r="F233" s="66">
        <f>F234+F237</f>
        <v>220</v>
      </c>
      <c r="G233" s="38">
        <v>0</v>
      </c>
      <c r="H233" s="38">
        <v>0</v>
      </c>
      <c r="I233" s="38">
        <f>H233/F233*100</f>
        <v>0</v>
      </c>
      <c r="J233" s="51"/>
    </row>
    <row r="234" spans="2:10" ht="17.399999999999999" customHeight="1" x14ac:dyDescent="0.3">
      <c r="B234" s="95" t="s">
        <v>164</v>
      </c>
      <c r="C234" s="96"/>
      <c r="D234" s="97"/>
      <c r="E234" s="78" t="s">
        <v>159</v>
      </c>
      <c r="F234" s="66">
        <v>220</v>
      </c>
      <c r="G234" s="38">
        <v>0</v>
      </c>
      <c r="H234" s="38">
        <v>0</v>
      </c>
      <c r="I234" s="38">
        <v>100</v>
      </c>
      <c r="J234" s="51"/>
    </row>
    <row r="235" spans="2:10" ht="27" customHeight="1" x14ac:dyDescent="0.3">
      <c r="B235" s="166"/>
      <c r="C235" s="167">
        <v>42</v>
      </c>
      <c r="D235" s="70"/>
      <c r="E235" s="78" t="s">
        <v>91</v>
      </c>
      <c r="F235" s="66">
        <v>220</v>
      </c>
      <c r="G235" s="38">
        <v>0</v>
      </c>
      <c r="H235" s="38">
        <v>0</v>
      </c>
      <c r="I235" s="38">
        <v>100</v>
      </c>
      <c r="J235" s="51"/>
    </row>
    <row r="236" spans="2:10" ht="17.399999999999999" customHeight="1" x14ac:dyDescent="0.3">
      <c r="B236" s="169"/>
      <c r="C236" s="170"/>
      <c r="D236" s="48">
        <v>4241</v>
      </c>
      <c r="E236" s="77" t="s">
        <v>101</v>
      </c>
      <c r="F236" s="67">
        <v>0</v>
      </c>
      <c r="G236" s="74">
        <v>0</v>
      </c>
      <c r="H236" s="74">
        <v>0</v>
      </c>
      <c r="I236" s="74">
        <v>0</v>
      </c>
      <c r="J236" s="51"/>
    </row>
    <row r="237" spans="2:10" ht="17.399999999999999" customHeight="1" x14ac:dyDescent="0.3">
      <c r="B237" s="95" t="s">
        <v>156</v>
      </c>
      <c r="C237" s="96"/>
      <c r="D237" s="97"/>
      <c r="E237" s="78" t="s">
        <v>194</v>
      </c>
      <c r="F237" s="66">
        <v>0</v>
      </c>
      <c r="G237" s="38">
        <v>0</v>
      </c>
      <c r="H237" s="38">
        <v>0</v>
      </c>
      <c r="I237" s="38">
        <v>0</v>
      </c>
      <c r="J237" s="51"/>
    </row>
    <row r="238" spans="2:10" ht="27.6" customHeight="1" x14ac:dyDescent="0.3">
      <c r="B238" s="166"/>
      <c r="C238" s="167">
        <v>42</v>
      </c>
      <c r="D238" s="70"/>
      <c r="E238" s="78" t="s">
        <v>91</v>
      </c>
      <c r="F238" s="66">
        <v>0</v>
      </c>
      <c r="G238" s="38">
        <v>0</v>
      </c>
      <c r="H238" s="38">
        <v>0</v>
      </c>
      <c r="I238" s="38">
        <v>0</v>
      </c>
      <c r="J238" s="51"/>
    </row>
    <row r="239" spans="2:10" ht="15" customHeight="1" x14ac:dyDescent="0.3">
      <c r="B239" s="166"/>
      <c r="C239" s="167"/>
      <c r="D239" s="48">
        <v>4241</v>
      </c>
      <c r="E239" s="77" t="s">
        <v>101</v>
      </c>
      <c r="F239" s="67">
        <v>0</v>
      </c>
      <c r="G239" s="74">
        <v>0</v>
      </c>
      <c r="H239" s="74">
        <v>0</v>
      </c>
      <c r="I239" s="74">
        <v>0</v>
      </c>
      <c r="J239" s="51"/>
    </row>
    <row r="240" spans="2:10" ht="22.95" customHeight="1" x14ac:dyDescent="0.3">
      <c r="B240" s="46" t="s">
        <v>17</v>
      </c>
      <c r="C240" s="167"/>
      <c r="D240" s="70"/>
      <c r="E240" s="78"/>
      <c r="F240" s="66"/>
      <c r="G240" s="38" t="s">
        <v>49</v>
      </c>
      <c r="H240" s="38"/>
      <c r="I240" s="38"/>
      <c r="J240" s="51"/>
    </row>
    <row r="241" spans="2:10" ht="17.399999999999999" customHeight="1" x14ac:dyDescent="0.3">
      <c r="B241" s="95" t="s">
        <v>215</v>
      </c>
      <c r="C241" s="96"/>
      <c r="D241" s="97"/>
      <c r="E241" s="78" t="s">
        <v>214</v>
      </c>
      <c r="F241" s="66">
        <v>0</v>
      </c>
      <c r="G241" s="38">
        <v>0</v>
      </c>
      <c r="H241" s="38">
        <f>H242</f>
        <v>197.68</v>
      </c>
      <c r="I241" s="38">
        <v>0</v>
      </c>
      <c r="J241" s="51"/>
    </row>
    <row r="242" spans="2:10" ht="17.399999999999999" customHeight="1" x14ac:dyDescent="0.3">
      <c r="B242" s="95" t="s">
        <v>210</v>
      </c>
      <c r="C242" s="96"/>
      <c r="D242" s="97"/>
      <c r="E242" s="78" t="s">
        <v>141</v>
      </c>
      <c r="F242" s="66">
        <v>0</v>
      </c>
      <c r="G242" s="38">
        <v>0</v>
      </c>
      <c r="H242" s="38">
        <v>197.68</v>
      </c>
      <c r="I242" s="38">
        <v>0</v>
      </c>
      <c r="J242" s="51"/>
    </row>
    <row r="243" spans="2:10" ht="23.4" customHeight="1" x14ac:dyDescent="0.3">
      <c r="B243" s="166"/>
      <c r="C243" s="167">
        <v>42</v>
      </c>
      <c r="D243" s="70"/>
      <c r="E243" s="78" t="s">
        <v>91</v>
      </c>
      <c r="F243" s="66">
        <v>0</v>
      </c>
      <c r="G243" s="38">
        <v>0</v>
      </c>
      <c r="H243" s="38">
        <v>197.68</v>
      </c>
      <c r="I243" s="38">
        <v>0</v>
      </c>
      <c r="J243" s="51"/>
    </row>
    <row r="244" spans="2:10" ht="15" customHeight="1" x14ac:dyDescent="0.3">
      <c r="B244" s="166"/>
      <c r="C244" s="167"/>
      <c r="D244" s="48">
        <v>4227</v>
      </c>
      <c r="E244" s="77" t="s">
        <v>213</v>
      </c>
      <c r="F244" s="67">
        <v>0</v>
      </c>
      <c r="G244" s="74">
        <v>0</v>
      </c>
      <c r="H244" s="74">
        <v>0</v>
      </c>
      <c r="I244" s="74">
        <v>0</v>
      </c>
      <c r="J244" s="51"/>
    </row>
    <row r="245" spans="2:10" ht="17.399999999999999" customHeight="1" x14ac:dyDescent="0.3">
      <c r="B245" s="46" t="s">
        <v>17</v>
      </c>
      <c r="C245" s="167"/>
      <c r="D245" s="70"/>
      <c r="E245" s="78"/>
      <c r="F245" s="66"/>
      <c r="G245" s="38"/>
      <c r="H245" s="38"/>
      <c r="I245" s="38"/>
      <c r="J245" s="51"/>
    </row>
    <row r="246" spans="2:10" ht="17.399999999999999" customHeight="1" x14ac:dyDescent="0.3">
      <c r="B246" s="95" t="s">
        <v>216</v>
      </c>
      <c r="C246" s="96"/>
      <c r="D246" s="97"/>
      <c r="E246" s="78" t="s">
        <v>221</v>
      </c>
      <c r="F246" s="66">
        <f>F247</f>
        <v>13966.560000000001</v>
      </c>
      <c r="G246" s="74">
        <v>0</v>
      </c>
      <c r="H246" s="38">
        <v>12538.04</v>
      </c>
      <c r="I246" s="38">
        <f>H246/F246*100</f>
        <v>89.771855059513584</v>
      </c>
      <c r="J246" s="51"/>
    </row>
    <row r="247" spans="2:10" ht="17.399999999999999" customHeight="1" x14ac:dyDescent="0.3">
      <c r="B247" s="95" t="s">
        <v>217</v>
      </c>
      <c r="C247" s="96"/>
      <c r="D247" s="97"/>
      <c r="E247" s="78" t="s">
        <v>218</v>
      </c>
      <c r="F247" s="66">
        <f>F248+F255</f>
        <v>13966.560000000001</v>
      </c>
      <c r="G247" s="74">
        <v>0</v>
      </c>
      <c r="H247" s="38">
        <f>H248+H255</f>
        <v>12538.039999999999</v>
      </c>
      <c r="I247" s="38">
        <f>H247/F247*100</f>
        <v>89.771855059513555</v>
      </c>
      <c r="J247" s="51"/>
    </row>
    <row r="248" spans="2:10" ht="17.399999999999999" customHeight="1" x14ac:dyDescent="0.3">
      <c r="B248" s="95" t="s">
        <v>164</v>
      </c>
      <c r="C248" s="96"/>
      <c r="D248" s="97"/>
      <c r="E248" s="78" t="s">
        <v>159</v>
      </c>
      <c r="F248" s="66">
        <f>F249+F253</f>
        <v>7944.1100000000006</v>
      </c>
      <c r="G248" s="74">
        <v>0</v>
      </c>
      <c r="H248" s="38">
        <f>H249+H253</f>
        <v>6326.2899999999991</v>
      </c>
      <c r="I248" s="38">
        <f>H248/F248*100</f>
        <v>79.634974842996868</v>
      </c>
      <c r="J248" s="51"/>
    </row>
    <row r="249" spans="2:10" ht="17.399999999999999" customHeight="1" x14ac:dyDescent="0.3">
      <c r="B249" s="166"/>
      <c r="C249" s="167">
        <v>31</v>
      </c>
      <c r="D249" s="70"/>
      <c r="E249" s="78" t="s">
        <v>224</v>
      </c>
      <c r="F249" s="66">
        <v>7503.93</v>
      </c>
      <c r="G249" s="74">
        <v>0</v>
      </c>
      <c r="H249" s="38">
        <f>H250+H251+H252</f>
        <v>6101.8499999999995</v>
      </c>
      <c r="I249" s="38">
        <v>0</v>
      </c>
      <c r="J249" s="51"/>
    </row>
    <row r="250" spans="2:10" ht="17.399999999999999" customHeight="1" x14ac:dyDescent="0.3">
      <c r="B250" s="169"/>
      <c r="C250" s="170"/>
      <c r="D250" s="48">
        <v>3111</v>
      </c>
      <c r="E250" s="77" t="s">
        <v>225</v>
      </c>
      <c r="F250" s="67">
        <v>0</v>
      </c>
      <c r="G250" s="74">
        <v>0</v>
      </c>
      <c r="H250" s="74">
        <v>5757.61</v>
      </c>
      <c r="I250" s="74">
        <v>0</v>
      </c>
      <c r="J250" s="51"/>
    </row>
    <row r="251" spans="2:10" ht="17.399999999999999" customHeight="1" x14ac:dyDescent="0.3">
      <c r="B251" s="169"/>
      <c r="C251" s="170"/>
      <c r="D251" s="48">
        <v>3121</v>
      </c>
      <c r="E251" s="77" t="s">
        <v>61</v>
      </c>
      <c r="F251" s="67">
        <v>0</v>
      </c>
      <c r="G251" s="74">
        <v>0</v>
      </c>
      <c r="H251" s="74">
        <v>101.83</v>
      </c>
      <c r="I251" s="74">
        <v>0</v>
      </c>
      <c r="J251" s="51"/>
    </row>
    <row r="252" spans="2:10" ht="17.399999999999999" customHeight="1" x14ac:dyDescent="0.3">
      <c r="B252" s="169"/>
      <c r="C252" s="170"/>
      <c r="D252" s="48">
        <v>3132</v>
      </c>
      <c r="E252" s="77" t="s">
        <v>63</v>
      </c>
      <c r="F252" s="67">
        <v>0</v>
      </c>
      <c r="G252" s="74">
        <v>0</v>
      </c>
      <c r="H252" s="74">
        <v>242.41</v>
      </c>
      <c r="I252" s="74">
        <v>0</v>
      </c>
      <c r="J252" s="51"/>
    </row>
    <row r="253" spans="2:10" ht="17.399999999999999" customHeight="1" x14ac:dyDescent="0.3">
      <c r="B253" s="166"/>
      <c r="C253" s="167">
        <v>32</v>
      </c>
      <c r="D253" s="70" t="s">
        <v>49</v>
      </c>
      <c r="E253" s="78" t="s">
        <v>108</v>
      </c>
      <c r="F253" s="66">
        <v>440.18</v>
      </c>
      <c r="G253" s="74">
        <v>0</v>
      </c>
      <c r="H253" s="38">
        <f>H254</f>
        <v>224.44</v>
      </c>
      <c r="I253" s="38">
        <v>100</v>
      </c>
      <c r="J253" s="51"/>
    </row>
    <row r="254" spans="2:10" ht="17.399999999999999" customHeight="1" x14ac:dyDescent="0.3">
      <c r="B254" s="166"/>
      <c r="C254" s="167"/>
      <c r="D254" s="48">
        <v>3212</v>
      </c>
      <c r="E254" s="77" t="s">
        <v>226</v>
      </c>
      <c r="F254" s="67">
        <v>0</v>
      </c>
      <c r="G254" s="74">
        <v>0</v>
      </c>
      <c r="H254" s="74">
        <v>224.44</v>
      </c>
      <c r="I254" s="74">
        <v>0</v>
      </c>
      <c r="J254" s="51"/>
    </row>
    <row r="255" spans="2:10" ht="17.399999999999999" customHeight="1" x14ac:dyDescent="0.3">
      <c r="B255" s="95" t="s">
        <v>220</v>
      </c>
      <c r="C255" s="96"/>
      <c r="D255" s="97"/>
      <c r="E255" s="78" t="s">
        <v>219</v>
      </c>
      <c r="F255" s="66">
        <f>F256+F260</f>
        <v>6022.45</v>
      </c>
      <c r="G255" s="74">
        <v>0</v>
      </c>
      <c r="H255" s="38">
        <f>H256+H260</f>
        <v>6211.75</v>
      </c>
      <c r="I255" s="38">
        <f>H255/F255*100</f>
        <v>103.14323904723162</v>
      </c>
      <c r="J255" s="51"/>
    </row>
    <row r="256" spans="2:10" ht="17.399999999999999" customHeight="1" x14ac:dyDescent="0.3">
      <c r="B256" s="166"/>
      <c r="C256" s="167">
        <v>31</v>
      </c>
      <c r="D256" s="70"/>
      <c r="E256" s="78" t="s">
        <v>224</v>
      </c>
      <c r="F256" s="66">
        <v>4545.49</v>
      </c>
      <c r="G256" s="74">
        <v>0</v>
      </c>
      <c r="H256" s="38">
        <f>H257+H258+H259</f>
        <v>4640.29</v>
      </c>
      <c r="I256" s="38">
        <f>H256/F256*100</f>
        <v>102.08558373244689</v>
      </c>
      <c r="J256" s="51"/>
    </row>
    <row r="257" spans="2:10" ht="17.399999999999999" customHeight="1" x14ac:dyDescent="0.3">
      <c r="B257" s="166"/>
      <c r="C257" s="170"/>
      <c r="D257" s="48">
        <v>3111</v>
      </c>
      <c r="E257" s="77" t="s">
        <v>225</v>
      </c>
      <c r="F257" s="67">
        <v>0</v>
      </c>
      <c r="G257" s="74">
        <v>0</v>
      </c>
      <c r="H257" s="74">
        <v>2776.41</v>
      </c>
      <c r="I257" s="74">
        <v>0</v>
      </c>
      <c r="J257" s="51"/>
    </row>
    <row r="258" spans="2:10" ht="17.399999999999999" customHeight="1" x14ac:dyDescent="0.3">
      <c r="B258" s="166"/>
      <c r="C258" s="170"/>
      <c r="D258" s="48">
        <v>3121</v>
      </c>
      <c r="E258" s="77" t="s">
        <v>61</v>
      </c>
      <c r="F258" s="67">
        <v>0</v>
      </c>
      <c r="G258" s="74">
        <v>0</v>
      </c>
      <c r="H258" s="74">
        <v>698.17</v>
      </c>
      <c r="I258" s="74">
        <v>0</v>
      </c>
      <c r="J258" s="51"/>
    </row>
    <row r="259" spans="2:10" ht="17.399999999999999" customHeight="1" x14ac:dyDescent="0.3">
      <c r="B259" s="166"/>
      <c r="C259" s="170"/>
      <c r="D259" s="48">
        <v>3132</v>
      </c>
      <c r="E259" s="77" t="s">
        <v>63</v>
      </c>
      <c r="F259" s="67">
        <v>0</v>
      </c>
      <c r="G259" s="74">
        <v>0</v>
      </c>
      <c r="H259" s="74">
        <v>1165.71</v>
      </c>
      <c r="I259" s="74">
        <v>0</v>
      </c>
      <c r="J259" s="51"/>
    </row>
    <row r="260" spans="2:10" ht="15.6" customHeight="1" x14ac:dyDescent="0.3">
      <c r="B260" s="166"/>
      <c r="C260" s="167">
        <v>32</v>
      </c>
      <c r="D260" s="70"/>
      <c r="E260" s="78" t="s">
        <v>108</v>
      </c>
      <c r="F260" s="66">
        <v>1476.96</v>
      </c>
      <c r="G260" s="74">
        <v>0</v>
      </c>
      <c r="H260" s="38">
        <f>H261+H262</f>
        <v>1571.46</v>
      </c>
      <c r="I260" s="38">
        <v>0</v>
      </c>
      <c r="J260" s="51"/>
    </row>
    <row r="261" spans="2:10" ht="15.6" customHeight="1" x14ac:dyDescent="0.3">
      <c r="B261" s="166"/>
      <c r="C261" s="170"/>
      <c r="D261" s="48">
        <v>3211</v>
      </c>
      <c r="E261" s="77" t="s">
        <v>65</v>
      </c>
      <c r="F261" s="67">
        <v>0</v>
      </c>
      <c r="G261" s="74">
        <v>0</v>
      </c>
      <c r="H261" s="74">
        <v>0</v>
      </c>
      <c r="I261" s="74">
        <v>0</v>
      </c>
      <c r="J261" s="51"/>
    </row>
    <row r="262" spans="2:10" ht="17.399999999999999" customHeight="1" x14ac:dyDescent="0.3">
      <c r="B262" s="166"/>
      <c r="C262" s="167"/>
      <c r="D262" s="48">
        <v>3212</v>
      </c>
      <c r="E262" s="77" t="s">
        <v>226</v>
      </c>
      <c r="F262" s="67">
        <v>0</v>
      </c>
      <c r="G262" s="74">
        <v>0</v>
      </c>
      <c r="H262" s="74">
        <v>1571.46</v>
      </c>
      <c r="I262" s="74">
        <v>0</v>
      </c>
      <c r="J262" s="51"/>
    </row>
    <row r="263" spans="2:10" ht="16.95" customHeight="1" x14ac:dyDescent="0.3">
      <c r="B263" s="46" t="s">
        <v>17</v>
      </c>
      <c r="C263" s="167"/>
      <c r="D263" s="70"/>
      <c r="E263" s="78"/>
      <c r="F263" s="66"/>
      <c r="G263" s="38"/>
      <c r="H263" s="38"/>
      <c r="I263" s="38"/>
      <c r="J263" s="51"/>
    </row>
    <row r="264" spans="2:10" ht="17.399999999999999" customHeight="1" x14ac:dyDescent="0.3">
      <c r="B264" s="95" t="s">
        <v>253</v>
      </c>
      <c r="C264" s="96"/>
      <c r="D264" s="97"/>
      <c r="E264" s="78" t="s">
        <v>269</v>
      </c>
      <c r="F264" s="66">
        <f>F265</f>
        <v>3050</v>
      </c>
      <c r="G264" s="38">
        <v>0</v>
      </c>
      <c r="H264" s="38">
        <f>H265+H273</f>
        <v>3324.45</v>
      </c>
      <c r="I264" s="38">
        <f>H264/F264*100</f>
        <v>108.99836065573768</v>
      </c>
      <c r="J264" s="51"/>
    </row>
    <row r="265" spans="2:10" ht="17.399999999999999" customHeight="1" x14ac:dyDescent="0.3">
      <c r="B265" s="95" t="s">
        <v>254</v>
      </c>
      <c r="C265" s="96"/>
      <c r="D265" s="97"/>
      <c r="E265" s="78" t="s">
        <v>222</v>
      </c>
      <c r="F265" s="66">
        <f>F266+F273</f>
        <v>3050</v>
      </c>
      <c r="G265" s="38">
        <v>0</v>
      </c>
      <c r="H265" s="38">
        <f>H266</f>
        <v>1100.71</v>
      </c>
      <c r="I265" s="38">
        <f>H265/F265*100</f>
        <v>36.088852459016394</v>
      </c>
      <c r="J265" s="51"/>
    </row>
    <row r="266" spans="2:10" ht="17.399999999999999" customHeight="1" x14ac:dyDescent="0.3">
      <c r="B266" s="95" t="s">
        <v>164</v>
      </c>
      <c r="C266" s="96"/>
      <c r="D266" s="97"/>
      <c r="E266" s="78" t="s">
        <v>159</v>
      </c>
      <c r="F266" s="66">
        <f>F267+F271</f>
        <v>1220</v>
      </c>
      <c r="G266" s="38">
        <v>0</v>
      </c>
      <c r="H266" s="38">
        <f>H267+H271</f>
        <v>1100.71</v>
      </c>
      <c r="I266" s="38">
        <f>H266/F266*100</f>
        <v>90.222131147540978</v>
      </c>
      <c r="J266" s="51"/>
    </row>
    <row r="267" spans="2:10" ht="17.399999999999999" customHeight="1" x14ac:dyDescent="0.3">
      <c r="B267" s="166"/>
      <c r="C267" s="167">
        <v>31</v>
      </c>
      <c r="D267" s="70"/>
      <c r="E267" s="78" t="s">
        <v>224</v>
      </c>
      <c r="F267" s="66">
        <v>1070</v>
      </c>
      <c r="G267" s="38">
        <v>0</v>
      </c>
      <c r="H267" s="38">
        <f>H268+H269+H270</f>
        <v>950.71</v>
      </c>
      <c r="I267" s="38">
        <f>H267/F267*100</f>
        <v>88.851401869158892</v>
      </c>
      <c r="J267" s="51"/>
    </row>
    <row r="268" spans="2:10" ht="17.399999999999999" customHeight="1" x14ac:dyDescent="0.3">
      <c r="B268" s="166"/>
      <c r="C268" s="170"/>
      <c r="D268" s="48">
        <v>3111</v>
      </c>
      <c r="E268" s="77" t="s">
        <v>225</v>
      </c>
      <c r="F268" s="67">
        <v>0</v>
      </c>
      <c r="G268" s="74">
        <v>0</v>
      </c>
      <c r="H268" s="74">
        <v>670</v>
      </c>
      <c r="I268" s="74">
        <v>0</v>
      </c>
      <c r="J268" s="51"/>
    </row>
    <row r="269" spans="2:10" ht="17.399999999999999" customHeight="1" x14ac:dyDescent="0.3">
      <c r="B269" s="166"/>
      <c r="C269" s="170"/>
      <c r="D269" s="48">
        <v>3121</v>
      </c>
      <c r="E269" s="77" t="s">
        <v>61</v>
      </c>
      <c r="F269" s="67">
        <v>0</v>
      </c>
      <c r="G269" s="74">
        <v>0</v>
      </c>
      <c r="H269" s="74">
        <v>150</v>
      </c>
      <c r="I269" s="74">
        <v>0</v>
      </c>
      <c r="J269" s="51"/>
    </row>
    <row r="270" spans="2:10" ht="17.399999999999999" customHeight="1" x14ac:dyDescent="0.3">
      <c r="B270" s="166"/>
      <c r="C270" s="170"/>
      <c r="D270" s="48">
        <v>3132</v>
      </c>
      <c r="E270" s="77" t="s">
        <v>63</v>
      </c>
      <c r="F270" s="67">
        <v>0</v>
      </c>
      <c r="G270" s="74">
        <v>0</v>
      </c>
      <c r="H270" s="74">
        <v>130.71</v>
      </c>
      <c r="I270" s="74">
        <v>0</v>
      </c>
      <c r="J270" s="51"/>
    </row>
    <row r="271" spans="2:10" ht="17.399999999999999" customHeight="1" x14ac:dyDescent="0.3">
      <c r="B271" s="166"/>
      <c r="C271" s="167">
        <v>32</v>
      </c>
      <c r="D271" s="70" t="s">
        <v>49</v>
      </c>
      <c r="E271" s="78" t="s">
        <v>108</v>
      </c>
      <c r="F271" s="66">
        <v>150</v>
      </c>
      <c r="G271" s="38">
        <v>0</v>
      </c>
      <c r="H271" s="38">
        <v>150</v>
      </c>
      <c r="I271" s="38">
        <v>0</v>
      </c>
      <c r="J271" s="51"/>
    </row>
    <row r="272" spans="2:10" ht="17.399999999999999" customHeight="1" x14ac:dyDescent="0.3">
      <c r="B272" s="169"/>
      <c r="C272" s="170"/>
      <c r="D272" s="48">
        <v>3212</v>
      </c>
      <c r="E272" s="77" t="s">
        <v>226</v>
      </c>
      <c r="F272" s="67">
        <v>0</v>
      </c>
      <c r="G272" s="74">
        <v>0</v>
      </c>
      <c r="H272" s="74">
        <v>150</v>
      </c>
      <c r="I272" s="74">
        <v>0</v>
      </c>
      <c r="J272" s="51"/>
    </row>
    <row r="273" spans="2:10" ht="17.399999999999999" customHeight="1" x14ac:dyDescent="0.3">
      <c r="B273" s="95" t="s">
        <v>220</v>
      </c>
      <c r="C273" s="96"/>
      <c r="D273" s="97"/>
      <c r="E273" s="78" t="s">
        <v>219</v>
      </c>
      <c r="F273" s="66">
        <f>F274+F278</f>
        <v>1830</v>
      </c>
      <c r="G273" s="38">
        <v>0</v>
      </c>
      <c r="H273" s="38">
        <f>H274+H278</f>
        <v>2223.7399999999998</v>
      </c>
      <c r="I273" s="38">
        <f>H273/F273*100</f>
        <v>121.51584699453551</v>
      </c>
      <c r="J273" s="51"/>
    </row>
    <row r="274" spans="2:10" ht="17.399999999999999" customHeight="1" x14ac:dyDescent="0.3">
      <c r="B274" s="166"/>
      <c r="C274" s="167">
        <v>31</v>
      </c>
      <c r="D274" s="70"/>
      <c r="E274" s="78" t="s">
        <v>224</v>
      </c>
      <c r="F274" s="66">
        <v>1680</v>
      </c>
      <c r="G274" s="38">
        <v>0</v>
      </c>
      <c r="H274" s="38">
        <f>H275+H276+H277</f>
        <v>1859.3999999999999</v>
      </c>
      <c r="I274" s="38">
        <f>H274/F274*100</f>
        <v>110.67857142857143</v>
      </c>
      <c r="J274" s="51"/>
    </row>
    <row r="275" spans="2:10" ht="17.399999999999999" customHeight="1" x14ac:dyDescent="0.3">
      <c r="B275" s="169"/>
      <c r="C275" s="170"/>
      <c r="D275" s="48">
        <v>3111</v>
      </c>
      <c r="E275" s="77" t="s">
        <v>225</v>
      </c>
      <c r="F275" s="67">
        <v>0</v>
      </c>
      <c r="G275" s="74">
        <v>0</v>
      </c>
      <c r="H275" s="74">
        <v>1484.6</v>
      </c>
      <c r="I275" s="74">
        <v>0</v>
      </c>
      <c r="J275" s="51"/>
    </row>
    <row r="276" spans="2:10" ht="17.399999999999999" customHeight="1" x14ac:dyDescent="0.3">
      <c r="B276" s="169"/>
      <c r="C276" s="170"/>
      <c r="D276" s="48">
        <v>3121</v>
      </c>
      <c r="E276" s="77" t="s">
        <v>61</v>
      </c>
      <c r="F276" s="67">
        <v>0</v>
      </c>
      <c r="G276" s="74">
        <v>0</v>
      </c>
      <c r="H276" s="74">
        <v>150</v>
      </c>
      <c r="I276" s="74">
        <v>0</v>
      </c>
      <c r="J276" s="51"/>
    </row>
    <row r="277" spans="2:10" ht="17.399999999999999" customHeight="1" x14ac:dyDescent="0.3">
      <c r="B277" s="169"/>
      <c r="C277" s="170"/>
      <c r="D277" s="48">
        <v>3132</v>
      </c>
      <c r="E277" s="77" t="s">
        <v>63</v>
      </c>
      <c r="F277" s="67">
        <v>0</v>
      </c>
      <c r="G277" s="74">
        <v>0</v>
      </c>
      <c r="H277" s="74">
        <v>224.8</v>
      </c>
      <c r="I277" s="74">
        <v>0</v>
      </c>
      <c r="J277" s="51"/>
    </row>
    <row r="278" spans="2:10" ht="17.399999999999999" customHeight="1" x14ac:dyDescent="0.3">
      <c r="B278" s="166"/>
      <c r="C278" s="167">
        <v>32</v>
      </c>
      <c r="D278" s="70"/>
      <c r="E278" s="78" t="s">
        <v>108</v>
      </c>
      <c r="F278" s="66">
        <v>150</v>
      </c>
      <c r="G278" s="38">
        <v>0</v>
      </c>
      <c r="H278" s="38">
        <f>H279+H280</f>
        <v>364.34</v>
      </c>
      <c r="I278" s="38">
        <f>H278/F278*100</f>
        <v>242.89333333333332</v>
      </c>
      <c r="J278" s="51"/>
    </row>
    <row r="279" spans="2:10" ht="17.399999999999999" customHeight="1" x14ac:dyDescent="0.3">
      <c r="B279" s="169"/>
      <c r="C279" s="170"/>
      <c r="D279" s="48">
        <v>3211</v>
      </c>
      <c r="E279" s="77" t="s">
        <v>65</v>
      </c>
      <c r="F279" s="67">
        <v>0</v>
      </c>
      <c r="G279" s="74">
        <v>0</v>
      </c>
      <c r="H279" s="74">
        <v>0</v>
      </c>
      <c r="I279" s="74">
        <v>0</v>
      </c>
      <c r="J279" s="51"/>
    </row>
    <row r="280" spans="2:10" ht="17.399999999999999" customHeight="1" x14ac:dyDescent="0.3">
      <c r="B280" s="169"/>
      <c r="C280" s="170"/>
      <c r="D280" s="48">
        <v>3212</v>
      </c>
      <c r="E280" s="77" t="s">
        <v>226</v>
      </c>
      <c r="F280" s="67">
        <v>0</v>
      </c>
      <c r="G280" s="74">
        <v>0</v>
      </c>
      <c r="H280" s="74">
        <v>364.34</v>
      </c>
      <c r="I280" s="74">
        <v>0</v>
      </c>
      <c r="J280" s="51"/>
    </row>
    <row r="281" spans="2:10" ht="13.95" customHeight="1" x14ac:dyDescent="0.3">
      <c r="B281" s="166"/>
      <c r="C281" s="167"/>
      <c r="D281" s="70"/>
      <c r="E281" s="78"/>
      <c r="F281" s="66"/>
      <c r="G281" s="38"/>
      <c r="H281" s="38"/>
      <c r="I281" s="38"/>
      <c r="J281" s="51"/>
    </row>
    <row r="282" spans="2:10" x14ac:dyDescent="0.3">
      <c r="B282" s="145"/>
      <c r="C282" s="145"/>
      <c r="D282" s="145"/>
      <c r="E282" s="145"/>
      <c r="F282" s="145"/>
      <c r="G282" s="145"/>
      <c r="H282" s="145"/>
      <c r="I282" s="145"/>
    </row>
    <row r="283" spans="2:10" x14ac:dyDescent="0.3">
      <c r="F283" s="145"/>
      <c r="G283" s="145"/>
      <c r="H283" s="145"/>
      <c r="I283" s="145"/>
    </row>
    <row r="284" spans="2:10" x14ac:dyDescent="0.3">
      <c r="F284" s="145"/>
      <c r="G284" s="145"/>
      <c r="H284" s="145"/>
      <c r="I284" s="145"/>
    </row>
    <row r="285" spans="2:10" x14ac:dyDescent="0.3">
      <c r="F285" s="145"/>
      <c r="G285" s="145"/>
      <c r="H285" s="145"/>
      <c r="I285" s="145"/>
    </row>
    <row r="286" spans="2:10" x14ac:dyDescent="0.3">
      <c r="F286" s="145"/>
      <c r="G286" s="145"/>
      <c r="H286" s="145"/>
      <c r="I286" s="145"/>
    </row>
    <row r="287" spans="2:10" x14ac:dyDescent="0.3">
      <c r="F287" s="145"/>
      <c r="G287" s="145"/>
      <c r="H287" s="145"/>
      <c r="I287" s="145"/>
    </row>
    <row r="288" spans="2:10" x14ac:dyDescent="0.3">
      <c r="F288" s="145"/>
      <c r="G288" s="145"/>
      <c r="H288" s="145"/>
      <c r="I288" s="145"/>
    </row>
    <row r="289" spans="6:9" x14ac:dyDescent="0.3">
      <c r="F289" s="145"/>
      <c r="G289" s="145"/>
      <c r="H289" s="145"/>
      <c r="I289" s="145"/>
    </row>
    <row r="290" spans="6:9" x14ac:dyDescent="0.3">
      <c r="F290" s="50"/>
    </row>
  </sheetData>
  <sortState xmlns:xlrd2="http://schemas.microsoft.com/office/spreadsheetml/2017/richdata2" ref="B4:I4">
    <sortCondition ref="B4"/>
  </sortState>
  <mergeCells count="79">
    <mergeCell ref="B66:D66"/>
    <mergeCell ref="B67:D67"/>
    <mergeCell ref="B68:D68"/>
    <mergeCell ref="B74:D74"/>
    <mergeCell ref="B34:D34"/>
    <mergeCell ref="B45:D45"/>
    <mergeCell ref="B58:D58"/>
    <mergeCell ref="B40:D40"/>
    <mergeCell ref="B41:D41"/>
    <mergeCell ref="B44:D44"/>
    <mergeCell ref="B56:D56"/>
    <mergeCell ref="B57:D57"/>
    <mergeCell ref="B2:I2"/>
    <mergeCell ref="B8:D8"/>
    <mergeCell ref="B12:D12"/>
    <mergeCell ref="B10:D10"/>
    <mergeCell ref="B9:D9"/>
    <mergeCell ref="B33:D33"/>
    <mergeCell ref="B4:I4"/>
    <mergeCell ref="B6:E6"/>
    <mergeCell ref="B7:E7"/>
    <mergeCell ref="B13:D13"/>
    <mergeCell ref="B11:D11"/>
    <mergeCell ref="B97:D97"/>
    <mergeCell ref="B120:D120"/>
    <mergeCell ref="B133:D133"/>
    <mergeCell ref="B134:D134"/>
    <mergeCell ref="B75:D75"/>
    <mergeCell ref="B85:D85"/>
    <mergeCell ref="B89:D89"/>
    <mergeCell ref="B90:D90"/>
    <mergeCell ref="B166:D166"/>
    <mergeCell ref="B173:D173"/>
    <mergeCell ref="B174:D174"/>
    <mergeCell ref="B138:D138"/>
    <mergeCell ref="B139:D139"/>
    <mergeCell ref="B148:D148"/>
    <mergeCell ref="B149:D149"/>
    <mergeCell ref="B153:D153"/>
    <mergeCell ref="B142:D142"/>
    <mergeCell ref="B154:D154"/>
    <mergeCell ref="B157:D157"/>
    <mergeCell ref="B163:D163"/>
    <mergeCell ref="B183:D183"/>
    <mergeCell ref="B184:D184"/>
    <mergeCell ref="B187:D187"/>
    <mergeCell ref="B188:D188"/>
    <mergeCell ref="B189:D189"/>
    <mergeCell ref="B195:D195"/>
    <mergeCell ref="B196:D196"/>
    <mergeCell ref="B200:D200"/>
    <mergeCell ref="B201:D201"/>
    <mergeCell ref="B190:D190"/>
    <mergeCell ref="B205:D205"/>
    <mergeCell ref="B206:D206"/>
    <mergeCell ref="B215:D215"/>
    <mergeCell ref="B216:D216"/>
    <mergeCell ref="B217:D217"/>
    <mergeCell ref="B210:D210"/>
    <mergeCell ref="B211:D211"/>
    <mergeCell ref="B221:D221"/>
    <mergeCell ref="B222:D222"/>
    <mergeCell ref="B223:D223"/>
    <mergeCell ref="B227:D227"/>
    <mergeCell ref="B228:D228"/>
    <mergeCell ref="B229:D229"/>
    <mergeCell ref="B233:D233"/>
    <mergeCell ref="B234:D234"/>
    <mergeCell ref="B237:D237"/>
    <mergeCell ref="B241:D241"/>
    <mergeCell ref="B264:D264"/>
    <mergeCell ref="B265:D265"/>
    <mergeCell ref="B266:D266"/>
    <mergeCell ref="B273:D273"/>
    <mergeCell ref="B242:D242"/>
    <mergeCell ref="B246:D246"/>
    <mergeCell ref="B247:D247"/>
    <mergeCell ref="B248:D248"/>
    <mergeCell ref="B255:D255"/>
  </mergeCells>
  <pageMargins left="0.7" right="0.7" top="0.75" bottom="0.75" header="0.3" footer="0.3"/>
  <pageSetup paperSize="9" scale="2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8:G21"/>
  <sheetViews>
    <sheetView topLeftCell="A10" workbookViewId="0">
      <selection activeCell="G22" sqref="G22"/>
    </sheetView>
  </sheetViews>
  <sheetFormatPr defaultRowHeight="14.4" x14ac:dyDescent="0.3"/>
  <cols>
    <col min="7" max="7" width="12.5546875" customWidth="1"/>
  </cols>
  <sheetData>
    <row r="8" spans="3:7" x14ac:dyDescent="0.3">
      <c r="C8" t="s">
        <v>140</v>
      </c>
      <c r="F8" t="s">
        <v>141</v>
      </c>
      <c r="G8">
        <v>13292.04</v>
      </c>
    </row>
    <row r="9" spans="3:7" ht="52.8" x14ac:dyDescent="0.3">
      <c r="C9" s="98" t="s">
        <v>140</v>
      </c>
      <c r="D9" s="99"/>
      <c r="E9" s="100"/>
      <c r="F9" s="53" t="s">
        <v>141</v>
      </c>
      <c r="G9" s="54">
        <v>45338.14</v>
      </c>
    </row>
    <row r="10" spans="3:7" ht="51" x14ac:dyDescent="0.25">
      <c r="C10" s="91" t="s">
        <v>158</v>
      </c>
      <c r="D10" s="92"/>
      <c r="E10" s="93"/>
      <c r="F10" s="55" t="s">
        <v>159</v>
      </c>
      <c r="G10" s="54">
        <f>G11</f>
        <v>200</v>
      </c>
    </row>
    <row r="11" spans="3:7" ht="51" x14ac:dyDescent="0.25">
      <c r="C11" s="91" t="s">
        <v>164</v>
      </c>
      <c r="D11" s="92"/>
      <c r="E11" s="93"/>
      <c r="F11" s="55" t="s">
        <v>159</v>
      </c>
      <c r="G11" s="56">
        <v>200</v>
      </c>
    </row>
    <row r="12" spans="3:7" ht="51" x14ac:dyDescent="0.25">
      <c r="C12" s="91" t="s">
        <v>164</v>
      </c>
      <c r="D12" s="92"/>
      <c r="E12" s="93"/>
      <c r="F12" s="55" t="s">
        <v>159</v>
      </c>
      <c r="G12" s="54">
        <v>6970</v>
      </c>
    </row>
    <row r="13" spans="3:7" ht="51" x14ac:dyDescent="0.25">
      <c r="C13" s="91" t="s">
        <v>164</v>
      </c>
      <c r="D13" s="92"/>
      <c r="E13" s="93"/>
      <c r="F13" s="55" t="s">
        <v>159</v>
      </c>
      <c r="G13" s="54">
        <v>929.06</v>
      </c>
    </row>
    <row r="14" spans="3:7" ht="15" x14ac:dyDescent="0.25">
      <c r="C14" s="91" t="s">
        <v>164</v>
      </c>
      <c r="D14" s="92"/>
      <c r="E14" s="93"/>
      <c r="F14" s="57"/>
      <c r="G14" s="58">
        <v>1832</v>
      </c>
    </row>
    <row r="15" spans="3:7" ht="52.8" x14ac:dyDescent="0.3">
      <c r="C15" s="91" t="s">
        <v>201</v>
      </c>
      <c r="D15" s="92"/>
      <c r="E15" s="93"/>
      <c r="F15" s="55" t="s">
        <v>141</v>
      </c>
      <c r="G15" s="54">
        <v>1061.78</v>
      </c>
    </row>
    <row r="16" spans="3:7" ht="52.8" x14ac:dyDescent="0.3">
      <c r="C16" s="91" t="s">
        <v>210</v>
      </c>
      <c r="D16" s="92"/>
      <c r="E16" s="93"/>
      <c r="F16" s="55" t="s">
        <v>141</v>
      </c>
      <c r="G16" s="54">
        <v>3162.5</v>
      </c>
    </row>
    <row r="17" spans="3:7" ht="52.8" x14ac:dyDescent="0.3">
      <c r="C17" s="91" t="s">
        <v>210</v>
      </c>
      <c r="D17" s="92"/>
      <c r="E17" s="93"/>
      <c r="F17" s="55" t="s">
        <v>141</v>
      </c>
      <c r="G17" s="54">
        <v>1958.28</v>
      </c>
    </row>
    <row r="18" spans="3:7" ht="52.8" x14ac:dyDescent="0.3">
      <c r="C18" s="91" t="s">
        <v>164</v>
      </c>
      <c r="D18" s="92"/>
      <c r="E18" s="93"/>
      <c r="F18" s="55" t="s">
        <v>159</v>
      </c>
      <c r="G18" s="54">
        <v>220</v>
      </c>
    </row>
    <row r="19" spans="3:7" ht="52.8" x14ac:dyDescent="0.3">
      <c r="C19" s="91" t="s">
        <v>164</v>
      </c>
      <c r="D19" s="92"/>
      <c r="E19" s="93"/>
      <c r="F19" s="55" t="s">
        <v>159</v>
      </c>
      <c r="G19" s="54">
        <f>G20+G24</f>
        <v>1400</v>
      </c>
    </row>
    <row r="20" spans="3:7" ht="52.8" x14ac:dyDescent="0.3">
      <c r="C20" s="91" t="s">
        <v>164</v>
      </c>
      <c r="D20" s="92"/>
      <c r="E20" s="93"/>
      <c r="F20" s="55" t="s">
        <v>159</v>
      </c>
      <c r="G20" s="54">
        <v>1400</v>
      </c>
    </row>
    <row r="21" spans="3:7" x14ac:dyDescent="0.3">
      <c r="G21">
        <f>SUM(G8:G20)</f>
        <v>77963.799999999988</v>
      </c>
    </row>
  </sheetData>
  <mergeCells count="12"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List1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2025-03-24T10:13:46Z</cp:lastPrinted>
  <dcterms:created xsi:type="dcterms:W3CDTF">2022-08-12T12:51:27Z</dcterms:created>
  <dcterms:modified xsi:type="dcterms:W3CDTF">2025-03-24T11:47:35Z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