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C:\Users\Krnica\Desktop\FINANCIJSKI PLAN 2025. I PROJEKCIJE 2026.-2027\"/>
    </mc:Choice>
  </mc:AlternateContent>
  <xr:revisionPtr revIDLastSave="0" documentId="13_ncr:1_{69EF6211-DCEE-40F3-9B8B-7AB0EECC9594}" xr6:coauthVersionLast="36" xr6:coauthVersionMax="47" xr10:uidLastSave="{00000000-0000-0000-0000-000000000000}"/>
  <bookViews>
    <workbookView xWindow="0" yWindow="0" windowWidth="20490" windowHeight="7545" xr2:uid="{00000000-000D-0000-FFFF-FFFF00000000}"/>
  </bookViews>
  <sheets>
    <sheet name="Naslov" sheetId="9" r:id="rId1"/>
    <sheet name="SAŽETAK" sheetId="8" r:id="rId2"/>
    <sheet name=" Račun prihoda i rashoda" sheetId="3" r:id="rId3"/>
    <sheet name="Rashodi prema funkcijskoj kl" sheetId="5" r:id="rId4"/>
    <sheet name="POSEBNI DIO" sheetId="7" r:id="rId5"/>
  </sheets>
  <definedNames>
    <definedName name="_xlnm._FilterDatabase" localSheetId="4" hidden="1">'POSEBNI DIO'!$A$8:$K$182</definedName>
    <definedName name="_xlnm.Print_Titles" localSheetId="2">' Račun prihoda i rashoda'!$31:$31</definedName>
    <definedName name="_xlnm.Print_Titles" localSheetId="4">'POSEBNI DIO'!$5:$5</definedName>
    <definedName name="_xlnm.Print_Titles" localSheetId="3">'Rashodi prema funkcijskoj kl'!$9:$9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6" i="7" l="1"/>
  <c r="I35" i="7"/>
  <c r="I7" i="7" s="1"/>
  <c r="J29" i="7"/>
  <c r="I29" i="7"/>
  <c r="J8" i="7"/>
  <c r="I8" i="7"/>
  <c r="K110" i="7"/>
  <c r="J110" i="7"/>
  <c r="I110" i="7"/>
  <c r="J86" i="7"/>
  <c r="J35" i="7" s="1"/>
  <c r="J7" i="7" s="1"/>
  <c r="J32" i="3"/>
  <c r="J33" i="3"/>
  <c r="J40" i="3"/>
  <c r="I40" i="3"/>
  <c r="J57" i="3"/>
  <c r="J62" i="3"/>
  <c r="J65" i="3"/>
  <c r="J66" i="3"/>
  <c r="H190" i="7"/>
  <c r="H189" i="7" s="1"/>
  <c r="H186" i="7"/>
  <c r="H185" i="7"/>
  <c r="H180" i="7"/>
  <c r="H179" i="7" s="1"/>
  <c r="H176" i="7"/>
  <c r="H175" i="7" s="1"/>
  <c r="H111" i="7"/>
  <c r="H110" i="7" s="1"/>
  <c r="H91" i="7"/>
  <c r="H90" i="7" s="1"/>
  <c r="H86" i="7" s="1"/>
  <c r="H79" i="7"/>
  <c r="H68" i="7"/>
  <c r="H61" i="7"/>
  <c r="H60" i="7" s="1"/>
  <c r="H54" i="7"/>
  <c r="H53" i="7" s="1"/>
  <c r="H32" i="7"/>
  <c r="H31" i="7" s="1"/>
  <c r="H30" i="7" s="1"/>
  <c r="H29" i="7" s="1"/>
  <c r="H26" i="7"/>
  <c r="H25" i="7" s="1"/>
  <c r="H24" i="7" s="1"/>
  <c r="H16" i="7"/>
  <c r="H15" i="7" s="1"/>
  <c r="H14" i="7" s="1"/>
  <c r="H11" i="7"/>
  <c r="H10" i="7" s="1"/>
  <c r="H9" i="7" s="1"/>
  <c r="H10" i="5"/>
  <c r="G10" i="5"/>
  <c r="F10" i="5"/>
  <c r="H11" i="5"/>
  <c r="G11" i="5"/>
  <c r="F11" i="5"/>
  <c r="H66" i="3"/>
  <c r="H65" i="3" s="1"/>
  <c r="H32" i="3" s="1"/>
  <c r="H62" i="3"/>
  <c r="H57" i="3"/>
  <c r="H51" i="3"/>
  <c r="H40" i="3"/>
  <c r="H33" i="3"/>
  <c r="E14" i="5"/>
  <c r="I66" i="3"/>
  <c r="I65" i="3"/>
  <c r="I62" i="3"/>
  <c r="I57" i="3"/>
  <c r="I51" i="3"/>
  <c r="I33" i="3"/>
  <c r="J10" i="3"/>
  <c r="K10" i="3"/>
  <c r="I10" i="3"/>
  <c r="I11" i="3"/>
  <c r="J11" i="3"/>
  <c r="J23" i="3"/>
  <c r="I23" i="3"/>
  <c r="J20" i="3"/>
  <c r="I20" i="3"/>
  <c r="J17" i="3"/>
  <c r="I17" i="3"/>
  <c r="H184" i="7" l="1"/>
  <c r="H183" i="7" s="1"/>
  <c r="I32" i="3"/>
  <c r="H8" i="7"/>
  <c r="H174" i="7"/>
  <c r="H173" i="7" s="1"/>
  <c r="H52" i="7"/>
  <c r="H35" i="7" s="1"/>
  <c r="H7" i="7" l="1"/>
  <c r="H23" i="3" l="1"/>
  <c r="H11" i="3"/>
  <c r="H10" i="3" s="1"/>
  <c r="L11" i="8"/>
  <c r="K11" i="8"/>
  <c r="J11" i="8"/>
  <c r="I11" i="8"/>
  <c r="I14" i="8" s="1"/>
  <c r="K40" i="3"/>
  <c r="K57" i="3"/>
  <c r="K33" i="3"/>
  <c r="K32" i="3" s="1"/>
  <c r="K86" i="7"/>
  <c r="K79" i="7"/>
  <c r="K68" i="7"/>
  <c r="E26" i="7"/>
  <c r="K26" i="7"/>
  <c r="K25" i="7" s="1"/>
  <c r="G180" i="7"/>
  <c r="G179" i="7" s="1"/>
  <c r="G176" i="7"/>
  <c r="G175" i="7" s="1"/>
  <c r="G111" i="7"/>
  <c r="G110" i="7" s="1"/>
  <c r="G86" i="7"/>
  <c r="G61" i="7"/>
  <c r="G60" i="7" s="1"/>
  <c r="G54" i="7"/>
  <c r="G53" i="7" s="1"/>
  <c r="G32" i="7"/>
  <c r="G31" i="7" s="1"/>
  <c r="G30" i="7" s="1"/>
  <c r="G29" i="7" s="1"/>
  <c r="G16" i="7"/>
  <c r="G15" i="7" s="1"/>
  <c r="G14" i="7" s="1"/>
  <c r="G11" i="7"/>
  <c r="G10" i="7" s="1"/>
  <c r="G9" i="7" s="1"/>
  <c r="K62" i="3"/>
  <c r="K11" i="3"/>
  <c r="D12" i="5"/>
  <c r="D10" i="5"/>
  <c r="G66" i="3"/>
  <c r="G65" i="3" s="1"/>
  <c r="G57" i="3"/>
  <c r="G51" i="3"/>
  <c r="G40" i="3"/>
  <c r="G33" i="3"/>
  <c r="G23" i="3"/>
  <c r="G11" i="3"/>
  <c r="H11" i="8"/>
  <c r="H8" i="8"/>
  <c r="E16" i="7"/>
  <c r="E66" i="3"/>
  <c r="E51" i="3"/>
  <c r="K24" i="7" l="1"/>
  <c r="G8" i="7"/>
  <c r="G52" i="7"/>
  <c r="G35" i="7" s="1"/>
  <c r="G174" i="7"/>
  <c r="G10" i="3"/>
  <c r="G32" i="3"/>
  <c r="E73" i="7"/>
  <c r="E72" i="7" s="1"/>
  <c r="E160" i="7"/>
  <c r="E159" i="7" s="1"/>
  <c r="E176" i="7"/>
  <c r="E175" i="7" s="1"/>
  <c r="E180" i="7"/>
  <c r="E179" i="7" s="1"/>
  <c r="E98" i="7"/>
  <c r="E38" i="7"/>
  <c r="E37" i="7" s="1"/>
  <c r="E36" i="7" s="1"/>
  <c r="E30" i="7"/>
  <c r="E29" i="7" s="1"/>
  <c r="E19" i="7"/>
  <c r="E11" i="7"/>
  <c r="E10" i="7" s="1"/>
  <c r="E9" i="7" s="1"/>
  <c r="E174" i="7" l="1"/>
  <c r="E173" i="7" s="1"/>
  <c r="B12" i="5" l="1"/>
  <c r="F11" i="8"/>
  <c r="K16" i="7"/>
  <c r="K11" i="7"/>
  <c r="K23" i="3"/>
  <c r="K15" i="7" l="1"/>
  <c r="K173" i="7"/>
  <c r="E57" i="3"/>
  <c r="E32" i="3" s="1"/>
  <c r="F57" i="3"/>
  <c r="F40" i="3"/>
  <c r="F33" i="3"/>
  <c r="E166" i="7"/>
  <c r="E165" i="7" s="1"/>
  <c r="E170" i="7"/>
  <c r="E169" i="7" s="1"/>
  <c r="E153" i="7"/>
  <c r="E152" i="7" s="1"/>
  <c r="E135" i="7"/>
  <c r="E104" i="7"/>
  <c r="E105" i="7"/>
  <c r="E97" i="7"/>
  <c r="E86" i="7" s="1"/>
  <c r="E79" i="7"/>
  <c r="F111" i="7"/>
  <c r="F110" i="7" s="1"/>
  <c r="F8" i="7"/>
  <c r="F180" i="7"/>
  <c r="F179" i="7" s="1"/>
  <c r="F176" i="7"/>
  <c r="F175" i="7" s="1"/>
  <c r="F61" i="7"/>
  <c r="F60" i="7" s="1"/>
  <c r="F52" i="7" s="1"/>
  <c r="F35" i="7" s="1"/>
  <c r="K32" i="7"/>
  <c r="F32" i="7"/>
  <c r="F31" i="7" s="1"/>
  <c r="F30" i="7" s="1"/>
  <c r="F29" i="7" s="1"/>
  <c r="F25" i="7"/>
  <c r="E25" i="7"/>
  <c r="E24" i="7" s="1"/>
  <c r="K31" i="7" l="1"/>
  <c r="E164" i="7"/>
  <c r="E163" i="7" s="1"/>
  <c r="E146" i="7"/>
  <c r="E145" i="7" s="1"/>
  <c r="E43" i="7"/>
  <c r="E42" i="7" s="1"/>
  <c r="E41" i="7" s="1"/>
  <c r="E110" i="7"/>
  <c r="E61" i="7"/>
  <c r="E60" i="7" s="1"/>
  <c r="E52" i="7" s="1"/>
  <c r="F174" i="7"/>
  <c r="E15" i="7"/>
  <c r="E14" i="7" s="1"/>
  <c r="E8" i="7" s="1"/>
  <c r="K14" i="7"/>
  <c r="F12" i="7"/>
  <c r="C12" i="5"/>
  <c r="E17" i="3"/>
  <c r="F20" i="3"/>
  <c r="F11" i="3"/>
  <c r="F17" i="3"/>
  <c r="F66" i="3"/>
  <c r="K51" i="3"/>
  <c r="F51" i="3"/>
  <c r="F32" i="3" s="1"/>
  <c r="F23" i="3"/>
  <c r="F37" i="8"/>
  <c r="L21" i="8"/>
  <c r="H21" i="8"/>
  <c r="G21" i="8"/>
  <c r="F21" i="8"/>
  <c r="F14" i="8"/>
  <c r="G12" i="8"/>
  <c r="E23" i="3"/>
  <c r="K30" i="7" l="1"/>
  <c r="K35" i="7"/>
  <c r="E35" i="7"/>
  <c r="K10" i="7"/>
  <c r="F10" i="3"/>
  <c r="E10" i="3"/>
  <c r="G14" i="8"/>
  <c r="G22" i="8" s="1"/>
  <c r="G28" i="8" s="1"/>
  <c r="G29" i="8" s="1"/>
  <c r="G37" i="8"/>
  <c r="H34" i="8" s="1"/>
  <c r="H37" i="8" s="1"/>
  <c r="L34" i="8" s="1"/>
  <c r="L37" i="8" s="1"/>
  <c r="F22" i="8"/>
  <c r="F28" i="8" s="1"/>
  <c r="F29" i="8" s="1"/>
  <c r="K29" i="7" l="1"/>
  <c r="K9" i="7"/>
  <c r="K8" i="7" s="1"/>
  <c r="H22" i="8"/>
  <c r="H28" i="8" s="1"/>
  <c r="H29" i="8" s="1"/>
  <c r="C10" i="5"/>
  <c r="K7" i="7" l="1"/>
</calcChain>
</file>

<file path=xl/sharedStrings.xml><?xml version="1.0" encoding="utf-8"?>
<sst xmlns="http://schemas.openxmlformats.org/spreadsheetml/2006/main" count="534" uniqueCount="230">
  <si>
    <t>PRIHODI UKUPNO</t>
  </si>
  <si>
    <t>PRIHODI POSLOVANJA</t>
  </si>
  <si>
    <t>RASHODI UKUPNO</t>
  </si>
  <si>
    <t>RAZLIKA - VIŠAK / MANJAK</t>
  </si>
  <si>
    <t>VIŠAK / MANJAK IZ PRETHODNE(IH) GODINE KOJI ĆE SE RASPOREDITI / POKRITI</t>
  </si>
  <si>
    <t>NETO FINANCIRANJE</t>
  </si>
  <si>
    <t>VIŠAK / MANJAK + NETO FINANCIRANJE</t>
  </si>
  <si>
    <t>Naziv prihoda</t>
  </si>
  <si>
    <t xml:space="preserve">A. RAČUN PRIHODA I RASHODA </t>
  </si>
  <si>
    <t>Razred</t>
  </si>
  <si>
    <t>Skupina</t>
  </si>
  <si>
    <t>Izvor</t>
  </si>
  <si>
    <t>Prihodi poslovanja</t>
  </si>
  <si>
    <t>Opći prihodi i primici</t>
  </si>
  <si>
    <t>RASHODI POSLOVANJA</t>
  </si>
  <si>
    <t>Naziv rashoda</t>
  </si>
  <si>
    <t>Rashodi poslovanja</t>
  </si>
  <si>
    <t>Rashodi za zaposlene</t>
  </si>
  <si>
    <t>RASHODI PREMA FUNKCIJSKOJ KLASIFIKACIJI</t>
  </si>
  <si>
    <t>BROJČANA OZNAKA I NAZIV</t>
  </si>
  <si>
    <t>UKUPNI RASHODI</t>
  </si>
  <si>
    <t>II. POSEBNI DIO</t>
  </si>
  <si>
    <t>I. OPĆI DIO</t>
  </si>
  <si>
    <t>Šifra</t>
  </si>
  <si>
    <t xml:space="preserve">Naziv </t>
  </si>
  <si>
    <t>Materijalni rashodi</t>
  </si>
  <si>
    <t>A) SAŽETAK RAČUNA PRIHODA I RASHODA</t>
  </si>
  <si>
    <t>B) SAŽETAK RAČUNA FINANCIRANJA</t>
  </si>
  <si>
    <t>Pomoći iz inozemstva i od subjekata unutar općeg proračuna</t>
  </si>
  <si>
    <t>…</t>
  </si>
  <si>
    <t>Prihodi iz nadležnog proračuna i od HZZO-a temeljem ugovornih obveza</t>
  </si>
  <si>
    <t>Rashodi za nabavu proizvedene dugotrajne imovine</t>
  </si>
  <si>
    <t>Plan za 2024.</t>
  </si>
  <si>
    <t>EUR</t>
  </si>
  <si>
    <t>5.5.</t>
  </si>
  <si>
    <t>4.8.</t>
  </si>
  <si>
    <t>Prihodi za posebne namjene proračunskih korisnika</t>
  </si>
  <si>
    <t>Prihodi od imovine</t>
  </si>
  <si>
    <t>3.2.</t>
  </si>
  <si>
    <t>Vlastiti prihodi PK</t>
  </si>
  <si>
    <t>Prihodi od upravnih i administrativnih pristojbi, priistojbi po posebnim propisima i naknada</t>
  </si>
  <si>
    <t>Prihodi od prodaje proizvoda i robe te pruženih usluga, prihodi od donacija te povrati po protestiranim jamstvima</t>
  </si>
  <si>
    <t>6.2.</t>
  </si>
  <si>
    <t>1.1.</t>
  </si>
  <si>
    <t>5.3.</t>
  </si>
  <si>
    <t xml:space="preserve">Pomoći EU </t>
  </si>
  <si>
    <t>Prihodi za posebne namjene - Decentralizacija</t>
  </si>
  <si>
    <t>Financijski rashodi</t>
  </si>
  <si>
    <t>09 Obrazovanje</t>
  </si>
  <si>
    <t>096 Dodatne usluge u obrazovanju</t>
  </si>
  <si>
    <t>Izvršenje 2022.*</t>
  </si>
  <si>
    <t>Proračun za 2024.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</si>
  <si>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</si>
  <si>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</si>
  <si>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</si>
  <si>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</si>
  <si>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</si>
  <si>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</si>
  <si>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</si>
  <si>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</si>
  <si>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</si>
  <si>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</si>
  <si>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</si>
  <si>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TEKUĆE GODINE</t>
  </si>
  <si>
    <t>* Napomena: Iznosi u stupcima Izvršenje 2022. preračunavaju se iz kuna u eure prema fiksnom tečaju konverzije (1 EUR=7,53450 kuna) i po pravilima za preračunavanje i zaokruživanje.</t>
  </si>
  <si>
    <t xml:space="preserve">Rashodi za nabavu proizvedene dugotrajne imovine </t>
  </si>
  <si>
    <t xml:space="preserve"> </t>
  </si>
  <si>
    <t xml:space="preserve">Donacije proračunskim korisnicima </t>
  </si>
  <si>
    <t>5.1.</t>
  </si>
  <si>
    <t>4.7.</t>
  </si>
  <si>
    <t xml:space="preserve">Donacije proračunskim korisnicima  </t>
  </si>
  <si>
    <t xml:space="preserve">091 Predškolsko i osnovno obrazovanje </t>
  </si>
  <si>
    <t>REDOVNA DJELATNOST OSNOVNIH ŠKOLA-MINIMALNI STANDARD</t>
  </si>
  <si>
    <t>Aktivnost A210101</t>
  </si>
  <si>
    <t>MINIMALNI RASHODI OŠ PO KRITERIJIMA</t>
  </si>
  <si>
    <t xml:space="preserve">MATERIJALNI RASHODI OŠ PO STVARNOM TROŠKU </t>
  </si>
  <si>
    <t xml:space="preserve">MATERIJALNI RASHODI OŠ PO STVARNOM TROŠKU-drugi izvor </t>
  </si>
  <si>
    <t>Naknade građanima i kućanstvima</t>
  </si>
  <si>
    <t xml:space="preserve">Naknade građanima i kućanstvima  </t>
  </si>
  <si>
    <t>PLAĆE I DRUGI RASHODI ZA ZAPOSLENE OŠ</t>
  </si>
  <si>
    <t>Ministarstva i državne ustanove za PK</t>
  </si>
  <si>
    <t xml:space="preserve">Financijski rashodi </t>
  </si>
  <si>
    <t xml:space="preserve">Rashodi za zaposlene </t>
  </si>
  <si>
    <t xml:space="preserve">Materijalni rashodi </t>
  </si>
  <si>
    <t>PROGRAM A012102</t>
  </si>
  <si>
    <t>REDOVNA DJELATNOST OSNOVNIH ŠKOLA -IZNAD STANDARDA</t>
  </si>
  <si>
    <t>Aktivnost A210201</t>
  </si>
  <si>
    <t>MATERIJALNI RASHODI OŠ PO STVARNOM TROŠKU IZNAD STANDARDA</t>
  </si>
  <si>
    <t>PROGRAM OBRAZOVANJA IZNAD STANDARDA</t>
  </si>
  <si>
    <t xml:space="preserve">ŽUPANIJSKA NATJECANJA </t>
  </si>
  <si>
    <t>Aktivnost A230102</t>
  </si>
  <si>
    <t xml:space="preserve">ŠKOLSKA KUHINJA </t>
  </si>
  <si>
    <t>PRODUŽENI BORAVAK</t>
  </si>
  <si>
    <t>NOVIGRADSKO PROLJEĆE</t>
  </si>
  <si>
    <t>IZBORNI I DODATNI PROGRAM</t>
  </si>
  <si>
    <t xml:space="preserve">Aktivnost A210201 </t>
  </si>
  <si>
    <t>ŠKOLSKI LIST, ČASOPISI I KNJIGE</t>
  </si>
  <si>
    <t xml:space="preserve">ŠKOLSKA SHEMA </t>
  </si>
  <si>
    <t xml:space="preserve">PROGRAM OBRAZOVANJA IZNAD STANDARDA </t>
  </si>
  <si>
    <t>GRAĐANSKI PROGRAM</t>
  </si>
  <si>
    <t>MEDENI DANI</t>
  </si>
  <si>
    <t>PREHRANA ZA UČENIKE U OŠ</t>
  </si>
  <si>
    <t xml:space="preserve">MENSTRUALNE I HIGIJENSKE POTREPŠTINE </t>
  </si>
  <si>
    <t>INVESTICIJSKO ODRŽAVANJE OŠ</t>
  </si>
  <si>
    <t>INVESTICIJSKO ODRŽAVANJE OŠ-minimalni standard</t>
  </si>
  <si>
    <t xml:space="preserve">Prihodi za posebne namjene -Decentralizacija </t>
  </si>
  <si>
    <t xml:space="preserve">OPREMANJE U OSNOVNIM ŠKOLAMA </t>
  </si>
  <si>
    <t xml:space="preserve">Naknade građanima i kućanstvima </t>
  </si>
  <si>
    <t>Ostali rashodi</t>
  </si>
  <si>
    <t>Program 2301</t>
  </si>
  <si>
    <t>Aktivnost A230106</t>
  </si>
  <si>
    <t>Općina Marčana za PK</t>
  </si>
  <si>
    <t xml:space="preserve">Rashodi za nabavu nefinancijske imovine </t>
  </si>
  <si>
    <t>Izvor: 5.3.082</t>
  </si>
  <si>
    <t>Izvor: 3.2.300</t>
  </si>
  <si>
    <t xml:space="preserve">Aktivnost A230184 </t>
  </si>
  <si>
    <t xml:space="preserve"> Izvor: 1.1.001</t>
  </si>
  <si>
    <t>Aktivnost A230199</t>
  </si>
  <si>
    <t xml:space="preserve"> Izvor: 5.3.060</t>
  </si>
  <si>
    <t>Program 2302</t>
  </si>
  <si>
    <t>Aktivnost A230202</t>
  </si>
  <si>
    <t>Aktivnost A230203</t>
  </si>
  <si>
    <t>Ministarstvo poljoprivrede za PK</t>
  </si>
  <si>
    <t>Aktivnost A230208</t>
  </si>
  <si>
    <t xml:space="preserve"> Izvor: 5.3.082 </t>
  </si>
  <si>
    <t>Ministarstvo rad, mirovinskog sustava, obitelji i sc. za PK</t>
  </si>
  <si>
    <t xml:space="preserve"> Izvor: 5.3.102</t>
  </si>
  <si>
    <t>Aktivnost A230209</t>
  </si>
  <si>
    <t>Program 2401</t>
  </si>
  <si>
    <t xml:space="preserve"> Izvor: 4.8.005</t>
  </si>
  <si>
    <t>Aktivnost A240101</t>
  </si>
  <si>
    <t>OŠ VLADIMIR NAZOR KRNICA</t>
  </si>
  <si>
    <t>Decentralizirana sredstva za kapitalno za OŠ</t>
  </si>
  <si>
    <t xml:space="preserve"> Izvor: 4.8.006</t>
  </si>
  <si>
    <t>Program 2403</t>
  </si>
  <si>
    <t>Aktivnost A240315</t>
  </si>
  <si>
    <t>Program 2405</t>
  </si>
  <si>
    <t>KAPITALNA ULAGANJA U OŠ</t>
  </si>
  <si>
    <t>Kapitalni projekt K240501</t>
  </si>
  <si>
    <t xml:space="preserve">Školski namještaj i oprema </t>
  </si>
  <si>
    <t>Kapitalni projekt K240502</t>
  </si>
  <si>
    <t xml:space="preserve">OPREMANJE KNJIŽNICA </t>
  </si>
  <si>
    <t>Nenamjenski prihodi i primici</t>
  </si>
  <si>
    <t>Kapitalni projekt K240510</t>
  </si>
  <si>
    <t>OPREMANJE ŠKOLSKIH KUHINJA U OŠ</t>
  </si>
  <si>
    <t>Program 9211</t>
  </si>
  <si>
    <t>MOZAIK 5</t>
  </si>
  <si>
    <t>Tekući projekt T921101</t>
  </si>
  <si>
    <t>PROVEDBA PROJEKTA MOZAIK 5</t>
  </si>
  <si>
    <t xml:space="preserve"> Izvor: 1.1.001.</t>
  </si>
  <si>
    <t xml:space="preserve"> Izvor: 5.1.100.</t>
  </si>
  <si>
    <t>Strukturni fondovi EU</t>
  </si>
  <si>
    <t>MOZAIK 6</t>
  </si>
  <si>
    <t>PROVEDBA PROJEKTA MOZAIK 6</t>
  </si>
  <si>
    <t>Program 9212</t>
  </si>
  <si>
    <t>Tekući projekt T921201</t>
  </si>
  <si>
    <t>Izvor: 4.7.082</t>
  </si>
  <si>
    <t xml:space="preserve">Pomoći dane unutar općeg proračuna </t>
  </si>
  <si>
    <t xml:space="preserve">ZAVIČAJNA NASTAVA </t>
  </si>
  <si>
    <t xml:space="preserve">Tekuće donacije </t>
  </si>
  <si>
    <t xml:space="preserve"> Izvor: 1.1.006</t>
  </si>
  <si>
    <t xml:space="preserve"> Izvor: 5.3.200</t>
  </si>
  <si>
    <t>Decentralizirana sredstva za OŠ</t>
  </si>
  <si>
    <t>Aktivnost A210102</t>
  </si>
  <si>
    <t xml:space="preserve"> Izvor: 5.5.254</t>
  </si>
  <si>
    <t>Ministarstvo znanosti i obrazovanja  za PK</t>
  </si>
  <si>
    <t>Aktivnost A210104</t>
  </si>
  <si>
    <t>Aktivnost A210103</t>
  </si>
  <si>
    <t>PROGRAM 2101</t>
  </si>
  <si>
    <t xml:space="preserve"> Izvor: 4.7.300</t>
  </si>
  <si>
    <t>Prihodi za posebne namjene za OŠ</t>
  </si>
  <si>
    <t xml:space="preserve">Općina Marčana za proračunske korisnike </t>
  </si>
  <si>
    <t xml:space="preserve">Općina Marčana za proračunske korisnike  </t>
  </si>
  <si>
    <t>Ministarstvo znanosti i obrazovanja za PK</t>
  </si>
  <si>
    <t>Vlastiti prihodi OŠ</t>
  </si>
  <si>
    <t>Donacije za OŠ</t>
  </si>
  <si>
    <t xml:space="preserve">Izvor: 6.2.300 </t>
  </si>
  <si>
    <t>Marija Škabić</t>
  </si>
  <si>
    <t>REPUBLIKA HRVATSKA</t>
  </si>
  <si>
    <t>ŽUPANIJA  ISTARSKA</t>
  </si>
  <si>
    <t>OSNOVNA ŠKOLA VLADIMIRA NAZORA-KRNICA</t>
  </si>
  <si>
    <t>KRNICA 87, KRNICA</t>
  </si>
  <si>
    <t>Matični broj: 03208303</t>
  </si>
  <si>
    <t>OIB: 68924738485</t>
  </si>
  <si>
    <t>Šifra djelatnosti:  8520</t>
  </si>
  <si>
    <t>Predsjednica Školskog odbora</t>
  </si>
  <si>
    <t>Broj RKDP: 11041</t>
  </si>
  <si>
    <t>I. Rebalans 2024.</t>
  </si>
  <si>
    <t>Izvršenje 2023.</t>
  </si>
  <si>
    <t xml:space="preserve">Prihodi za posebne namjene-Decentralizacija </t>
  </si>
  <si>
    <t>Izvor: 4.7.300</t>
  </si>
  <si>
    <t>Izvršenje 2023.*</t>
  </si>
  <si>
    <t>Knjige</t>
  </si>
  <si>
    <t xml:space="preserve">Naknade građanima i kućanstvima na temelju osiguranja i druge naknade </t>
  </si>
  <si>
    <t xml:space="preserve">Decentralizirana sredstva za OŠ </t>
  </si>
  <si>
    <t>Aktivnost A230115</t>
  </si>
  <si>
    <t>OSTALI PROGRAMI I PROJEKTI</t>
  </si>
  <si>
    <t xml:space="preserve"> Izvor 5.5.254</t>
  </si>
  <si>
    <t xml:space="preserve">Općina Marčana za PK </t>
  </si>
  <si>
    <t xml:space="preserve"> Izvor 4.7.300</t>
  </si>
  <si>
    <t>Prihodi za posebne namjene OŠ</t>
  </si>
  <si>
    <t>366,60,</t>
  </si>
  <si>
    <t>II. Rebalans 2024.</t>
  </si>
  <si>
    <t>5.8.</t>
  </si>
  <si>
    <t xml:space="preserve">Ostale institucije za proračunske korisnike </t>
  </si>
  <si>
    <t xml:space="preserve">Gradovi i općine za proračunske korisnike </t>
  </si>
  <si>
    <t xml:space="preserve">Ministarstva i državne ustanove za proračunske korisnike </t>
  </si>
  <si>
    <t xml:space="preserve">Europska unija </t>
  </si>
  <si>
    <t xml:space="preserve">Prihodi za posebne namjene proračunskih korisnika </t>
  </si>
  <si>
    <t>Aktivnost A230212</t>
  </si>
  <si>
    <t>OXFORD DIGITALNA KNJIŽNICA</t>
  </si>
  <si>
    <t>MOZAIK 7</t>
  </si>
  <si>
    <t xml:space="preserve">GLAVNI PROGRAM </t>
  </si>
  <si>
    <t xml:space="preserve"> Izvor: 5.8.800</t>
  </si>
  <si>
    <t xml:space="preserve">Proračunski korisnik za proračunskog korisnika </t>
  </si>
  <si>
    <t>PROVEDBA PROJEKTA MOZAIK 7</t>
  </si>
  <si>
    <t>Plan za 2025.</t>
  </si>
  <si>
    <t>Projekcija za 2026.</t>
  </si>
  <si>
    <t>Projekcija za 2027.</t>
  </si>
  <si>
    <t xml:space="preserve"> FINANCIJSKI PLAN  
ZA 2025. GODINU I PROJEKCIJE ZA 2026. I 2027. GODINU</t>
  </si>
  <si>
    <t>FINANCIJSKI PLAN  
ZA 2025. GODINU I PROJEKCIJE ZA 2026. I 2027. GODINU</t>
  </si>
  <si>
    <t xml:space="preserve"> FINANCIJSKI PLAN  ZA 2025. GODINU I PROJEKCIJE ZA 2026. I 2027. GODINU</t>
  </si>
  <si>
    <t>950 Obrazovanje koje se ne može definirati</t>
  </si>
  <si>
    <t>Aktivnost A230219</t>
  </si>
  <si>
    <t xml:space="preserve">UZORKOVANJE VODE I IZRADA PROCJENE RIZIKA VODOVODNE MREŽE </t>
  </si>
  <si>
    <t xml:space="preserve">400-02/24-01/01  </t>
  </si>
  <si>
    <t xml:space="preserve">2163-5-2-03-24-1  </t>
  </si>
  <si>
    <t>Klasa:</t>
  </si>
  <si>
    <t xml:space="preserve">Urbroj:  </t>
  </si>
  <si>
    <t>Krnica,  28.10.2024.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</si>
</sst>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i/>
      <sz val="10"/>
      <color indexed="8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rgb="FF00000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8" fillId="0" borderId="0"/>
    <xf numFmtId="0" fontId="3" fillId="0" borderId="0"/>
  </cellStyleXfs>
  <cellXfs count="297">
    <xf numFmtId="0" fontId="0" fillId="0" borderId="0" xfId="0"/>
    <xf numFmtId="0" fontId="2" fillId="0" borderId="0" xfId="0" applyNumberFormat="1" applyFont="1" applyFill="1" applyBorder="1" applyAlignment="1" applyProtection="1">
      <alignment horizontal="left" wrapText="1"/>
    </xf>
    <xf numFmtId="0" fontId="4" fillId="0" borderId="0" xfId="0" applyNumberFormat="1" applyFont="1" applyFill="1" applyBorder="1" applyAlignment="1" applyProtection="1">
      <alignment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0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quotePrefix="1" applyFont="1" applyFill="1" applyBorder="1" applyAlignment="1">
      <alignment horizontal="left" vertical="center"/>
    </xf>
    <xf numFmtId="0" fontId="8" fillId="2" borderId="3" xfId="0" applyNumberFormat="1" applyFont="1" applyFill="1" applyBorder="1" applyAlignment="1" applyProtection="1">
      <alignment horizontal="left" vertical="center" wrapText="1"/>
    </xf>
    <xf numFmtId="0" fontId="9" fillId="2" borderId="3" xfId="0" quotePrefix="1" applyFont="1" applyFill="1" applyBorder="1" applyAlignment="1">
      <alignment horizontal="left" vertical="center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2" fillId="0" borderId="0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0" fillId="2" borderId="3" xfId="0" quotePrefix="1" applyFont="1" applyFill="1" applyBorder="1" applyAlignment="1">
      <alignment horizontal="left" vertical="center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NumberFormat="1" applyFont="1" applyFill="1" applyBorder="1" applyAlignment="1" applyProtection="1">
      <alignment horizontal="left"/>
    </xf>
    <xf numFmtId="3" fontId="6" fillId="3" borderId="1" xfId="0" quotePrefix="1" applyNumberFormat="1" applyFont="1" applyFill="1" applyBorder="1" applyAlignment="1">
      <alignment horizontal="right"/>
    </xf>
    <xf numFmtId="0" fontId="15" fillId="0" borderId="5" xfId="0" applyFont="1" applyBorder="1" applyAlignment="1">
      <alignment horizontal="right" vertical="center"/>
    </xf>
    <xf numFmtId="0" fontId="17" fillId="0" borderId="0" xfId="0" applyFont="1"/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20" fillId="0" borderId="0" xfId="0" applyFont="1"/>
    <xf numFmtId="0" fontId="21" fillId="0" borderId="3" xfId="1" applyNumberFormat="1" applyFont="1" applyFill="1" applyBorder="1" applyAlignment="1" applyProtection="1">
      <alignment horizontal="left" vertical="center" wrapText="1"/>
    </xf>
    <xf numFmtId="3" fontId="10" fillId="4" borderId="1" xfId="0" quotePrefix="1" applyNumberFormat="1" applyFont="1" applyFill="1" applyBorder="1" applyAlignment="1">
      <alignment horizontal="right"/>
    </xf>
    <xf numFmtId="3" fontId="10" fillId="4" borderId="3" xfId="0" applyNumberFormat="1" applyFont="1" applyFill="1" applyBorder="1" applyAlignment="1" applyProtection="1">
      <alignment horizontal="right" wrapText="1"/>
    </xf>
    <xf numFmtId="3" fontId="10" fillId="3" borderId="1" xfId="0" quotePrefix="1" applyNumberFormat="1" applyFont="1" applyFill="1" applyBorder="1" applyAlignment="1">
      <alignment horizontal="right"/>
    </xf>
    <xf numFmtId="3" fontId="10" fillId="3" borderId="3" xfId="0" quotePrefix="1" applyNumberFormat="1" applyFont="1" applyFill="1" applyBorder="1" applyAlignment="1">
      <alignment horizontal="right"/>
    </xf>
    <xf numFmtId="0" fontId="22" fillId="0" borderId="0" xfId="0" applyFont="1" applyAlignment="1">
      <alignment wrapText="1"/>
    </xf>
    <xf numFmtId="0" fontId="23" fillId="0" borderId="0" xfId="0" quotePrefix="1" applyNumberFormat="1" applyFont="1" applyFill="1" applyBorder="1" applyAlignment="1" applyProtection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/>
    <xf numFmtId="0" fontId="10" fillId="0" borderId="1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left" wrapText="1"/>
    </xf>
    <xf numFmtId="0" fontId="10" fillId="0" borderId="2" xfId="0" quotePrefix="1" applyFont="1" applyBorder="1" applyAlignment="1">
      <alignment horizontal="center" wrapText="1"/>
    </xf>
    <xf numFmtId="0" fontId="10" fillId="0" borderId="2" xfId="0" quotePrefix="1" applyNumberFormat="1" applyFont="1" applyFill="1" applyBorder="1" applyAlignment="1" applyProtection="1">
      <alignment horizontal="left"/>
    </xf>
    <xf numFmtId="0" fontId="10" fillId="2" borderId="3" xfId="0" applyNumberFormat="1" applyFont="1" applyFill="1" applyBorder="1" applyAlignment="1" applyProtection="1">
      <alignment horizontal="center" vertical="center" wrapText="1"/>
    </xf>
    <xf numFmtId="3" fontId="6" fillId="3" borderId="3" xfId="0" quotePrefix="1" applyNumberFormat="1" applyFont="1" applyFill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 applyProtection="1">
      <alignment horizontal="right" wrapText="1"/>
    </xf>
    <xf numFmtId="4" fontId="6" fillId="0" borderId="3" xfId="0" applyNumberFormat="1" applyFont="1" applyBorder="1" applyAlignment="1">
      <alignment horizontal="right"/>
    </xf>
    <xf numFmtId="4" fontId="9" fillId="2" borderId="3" xfId="0" quotePrefix="1" applyNumberFormat="1" applyFont="1" applyFill="1" applyBorder="1" applyAlignment="1">
      <alignment horizontal="left" vertical="center"/>
    </xf>
    <xf numFmtId="0" fontId="26" fillId="2" borderId="3" xfId="0" quotePrefix="1" applyFont="1" applyFill="1" applyBorder="1" applyAlignment="1">
      <alignment horizontal="left" vertical="center"/>
    </xf>
    <xf numFmtId="4" fontId="9" fillId="2" borderId="3" xfId="0" quotePrefix="1" applyNumberFormat="1" applyFont="1" applyFill="1" applyBorder="1" applyAlignment="1">
      <alignment horizontal="right" vertical="center"/>
    </xf>
    <xf numFmtId="4" fontId="9" fillId="2" borderId="3" xfId="0" applyNumberFormat="1" applyFont="1" applyFill="1" applyBorder="1" applyAlignment="1" applyProtection="1">
      <alignment horizontal="right" vertical="center" wrapText="1"/>
    </xf>
    <xf numFmtId="4" fontId="9" fillId="2" borderId="3" xfId="0" quotePrefix="1" applyNumberFormat="1" applyFont="1" applyFill="1" applyBorder="1" applyAlignment="1">
      <alignment horizontal="right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10" fillId="3" borderId="3" xfId="0" applyNumberFormat="1" applyFont="1" applyFill="1" applyBorder="1" applyAlignment="1" applyProtection="1">
      <alignment horizontal="left" vertical="center" wrapText="1"/>
    </xf>
    <xf numFmtId="0" fontId="10" fillId="3" borderId="3" xfId="0" applyNumberFormat="1" applyFont="1" applyFill="1" applyBorder="1" applyAlignment="1" applyProtection="1">
      <alignment vertical="center" wrapText="1"/>
    </xf>
    <xf numFmtId="4" fontId="10" fillId="3" borderId="3" xfId="0" applyNumberFormat="1" applyFont="1" applyFill="1" applyBorder="1" applyAlignment="1" applyProtection="1">
      <alignment horizontal="right" vertical="center" wrapText="1"/>
    </xf>
    <xf numFmtId="0" fontId="10" fillId="3" borderId="3" xfId="0" quotePrefix="1" applyFont="1" applyFill="1" applyBorder="1" applyAlignment="1">
      <alignment horizontal="left" vertical="center"/>
    </xf>
    <xf numFmtId="0" fontId="26" fillId="3" borderId="3" xfId="0" quotePrefix="1" applyFont="1" applyFill="1" applyBorder="1" applyAlignment="1">
      <alignment horizontal="left" vertical="center"/>
    </xf>
    <xf numFmtId="4" fontId="10" fillId="3" borderId="3" xfId="0" quotePrefix="1" applyNumberFormat="1" applyFont="1" applyFill="1" applyBorder="1" applyAlignment="1">
      <alignment horizontal="right" vertical="center"/>
    </xf>
    <xf numFmtId="0" fontId="19" fillId="3" borderId="3" xfId="1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3" fillId="2" borderId="1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16" fillId="2" borderId="4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2" borderId="6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left" vertical="center" wrapText="1" indent="1"/>
    </xf>
    <xf numFmtId="0" fontId="3" fillId="2" borderId="4" xfId="0" applyNumberFormat="1" applyFont="1" applyFill="1" applyBorder="1" applyAlignment="1" applyProtection="1">
      <alignment horizontal="left" vertical="center" wrapText="1" indent="1"/>
    </xf>
    <xf numFmtId="0" fontId="3" fillId="2" borderId="1" xfId="0" applyNumberFormat="1" applyFont="1" applyFill="1" applyBorder="1" applyAlignment="1" applyProtection="1">
      <alignment horizontal="left" vertical="center" wrapText="1" indent="1"/>
    </xf>
    <xf numFmtId="0" fontId="8" fillId="3" borderId="3" xfId="0" applyNumberFormat="1" applyFont="1" applyFill="1" applyBorder="1" applyAlignment="1" applyProtection="1">
      <alignment horizontal="left" vertical="center" wrapText="1"/>
    </xf>
    <xf numFmtId="0" fontId="8" fillId="3" borderId="3" xfId="0" quotePrefix="1" applyFont="1" applyFill="1" applyBorder="1" applyAlignment="1">
      <alignment horizontal="left" vertical="center"/>
    </xf>
    <xf numFmtId="4" fontId="26" fillId="3" borderId="3" xfId="0" quotePrefix="1" applyNumberFormat="1" applyFont="1" applyFill="1" applyBorder="1" applyAlignment="1">
      <alignment horizontal="right" vertical="center"/>
    </xf>
    <xf numFmtId="0" fontId="9" fillId="3" borderId="3" xfId="0" quotePrefix="1" applyFont="1" applyFill="1" applyBorder="1" applyAlignment="1">
      <alignment horizontal="left" vertical="center"/>
    </xf>
    <xf numFmtId="0" fontId="27" fillId="2" borderId="4" xfId="0" applyNumberFormat="1" applyFont="1" applyFill="1" applyBorder="1" applyAlignment="1" applyProtection="1">
      <alignment horizontal="left" vertical="center" wrapText="1"/>
    </xf>
    <xf numFmtId="0" fontId="3" fillId="2" borderId="2" xfId="0" applyNumberFormat="1" applyFont="1" applyFill="1" applyBorder="1" applyAlignment="1" applyProtection="1">
      <alignment horizontal="right" vertical="center" wrapText="1" indent="1"/>
    </xf>
    <xf numFmtId="4" fontId="10" fillId="3" borderId="4" xfId="0" applyNumberFormat="1" applyFont="1" applyFill="1" applyBorder="1" applyAlignment="1" applyProtection="1">
      <alignment horizontal="right" wrapText="1"/>
    </xf>
    <xf numFmtId="4" fontId="10" fillId="6" borderId="4" xfId="0" applyNumberFormat="1" applyFont="1" applyFill="1" applyBorder="1" applyAlignment="1" applyProtection="1">
      <alignment horizontal="right" vertical="center" wrapText="1"/>
    </xf>
    <xf numFmtId="4" fontId="10" fillId="6" borderId="3" xfId="0" applyNumberFormat="1" applyFont="1" applyFill="1" applyBorder="1" applyAlignment="1">
      <alignment horizontal="right"/>
    </xf>
    <xf numFmtId="4" fontId="26" fillId="2" borderId="4" xfId="0" applyNumberFormat="1" applyFont="1" applyFill="1" applyBorder="1" applyAlignment="1" applyProtection="1">
      <alignment horizontal="right" vertical="center" wrapText="1"/>
    </xf>
    <xf numFmtId="4" fontId="8" fillId="2" borderId="4" xfId="0" applyNumberFormat="1" applyFont="1" applyFill="1" applyBorder="1" applyAlignment="1" applyProtection="1">
      <alignment horizontal="right" vertical="center" wrapText="1"/>
    </xf>
    <xf numFmtId="4" fontId="10" fillId="6" borderId="3" xfId="0" applyNumberFormat="1" applyFont="1" applyFill="1" applyBorder="1" applyAlignment="1" applyProtection="1">
      <alignment horizontal="right" wrapText="1"/>
    </xf>
    <xf numFmtId="4" fontId="10" fillId="2" borderId="4" xfId="0" applyNumberFormat="1" applyFont="1" applyFill="1" applyBorder="1" applyAlignment="1" applyProtection="1">
      <alignment horizontal="right" vertical="center" wrapText="1"/>
    </xf>
    <xf numFmtId="4" fontId="10" fillId="3" borderId="4" xfId="0" applyNumberFormat="1" applyFont="1" applyFill="1" applyBorder="1" applyAlignment="1" applyProtection="1">
      <alignment horizontal="right" vertical="center" wrapText="1"/>
    </xf>
    <xf numFmtId="4" fontId="10" fillId="2" borderId="4" xfId="0" applyNumberFormat="1" applyFont="1" applyFill="1" applyBorder="1" applyAlignment="1" applyProtection="1">
      <alignment vertical="center" wrapText="1"/>
    </xf>
    <xf numFmtId="4" fontId="8" fillId="2" borderId="4" xfId="0" applyNumberFormat="1" applyFont="1" applyFill="1" applyBorder="1" applyAlignment="1" applyProtection="1">
      <alignment vertical="center" wrapText="1"/>
    </xf>
    <xf numFmtId="4" fontId="10" fillId="2" borderId="3" xfId="0" applyNumberFormat="1" applyFont="1" applyFill="1" applyBorder="1" applyAlignment="1" applyProtection="1">
      <alignment wrapText="1"/>
    </xf>
    <xf numFmtId="4" fontId="10" fillId="6" borderId="4" xfId="0" applyNumberFormat="1" applyFont="1" applyFill="1" applyBorder="1" applyAlignment="1" applyProtection="1">
      <alignment horizontal="right" wrapText="1"/>
    </xf>
    <xf numFmtId="4" fontId="26" fillId="2" borderId="3" xfId="0" applyNumberFormat="1" applyFont="1" applyFill="1" applyBorder="1" applyAlignment="1">
      <alignment horizontal="right"/>
    </xf>
    <xf numFmtId="4" fontId="26" fillId="2" borderId="3" xfId="0" applyNumberFormat="1" applyFont="1" applyFill="1" applyBorder="1" applyAlignment="1" applyProtection="1">
      <alignment horizontal="right" wrapText="1"/>
    </xf>
    <xf numFmtId="4" fontId="26" fillId="2" borderId="4" xfId="0" applyNumberFormat="1" applyFont="1" applyFill="1" applyBorder="1" applyAlignment="1" applyProtection="1">
      <alignment horizontal="right" wrapText="1"/>
    </xf>
    <xf numFmtId="4" fontId="10" fillId="3" borderId="4" xfId="0" applyNumberFormat="1" applyFont="1" applyFill="1" applyBorder="1" applyAlignment="1" applyProtection="1">
      <alignment vertical="center" wrapText="1"/>
    </xf>
    <xf numFmtId="4" fontId="10" fillId="7" borderId="4" xfId="0" applyNumberFormat="1" applyFont="1" applyFill="1" applyBorder="1" applyAlignment="1" applyProtection="1">
      <alignment vertical="center" wrapText="1"/>
    </xf>
    <xf numFmtId="4" fontId="10" fillId="7" borderId="3" xfId="0" applyNumberFormat="1" applyFont="1" applyFill="1" applyBorder="1" applyAlignment="1">
      <alignment horizontal="right"/>
    </xf>
    <xf numFmtId="4" fontId="10" fillId="7" borderId="3" xfId="0" applyNumberFormat="1" applyFont="1" applyFill="1" applyBorder="1" applyAlignment="1" applyProtection="1">
      <alignment horizontal="right" wrapText="1"/>
    </xf>
    <xf numFmtId="4" fontId="9" fillId="2" borderId="4" xfId="0" applyNumberFormat="1" applyFont="1" applyFill="1" applyBorder="1" applyAlignment="1" applyProtection="1">
      <alignment vertical="center" wrapText="1"/>
    </xf>
    <xf numFmtId="4" fontId="10" fillId="6" borderId="4" xfId="0" applyNumberFormat="1" applyFont="1" applyFill="1" applyBorder="1" applyAlignment="1" applyProtection="1">
      <alignment vertical="center" wrapText="1"/>
    </xf>
    <xf numFmtId="4" fontId="26" fillId="2" borderId="4" xfId="0" applyNumberFormat="1" applyFont="1" applyFill="1" applyBorder="1" applyAlignment="1" applyProtection="1">
      <alignment vertical="center" wrapText="1"/>
    </xf>
    <xf numFmtId="4" fontId="9" fillId="2" borderId="4" xfId="0" applyNumberFormat="1" applyFont="1" applyFill="1" applyBorder="1" applyAlignment="1" applyProtection="1">
      <alignment horizontal="right" vertical="center" wrapText="1"/>
    </xf>
    <xf numFmtId="4" fontId="10" fillId="2" borderId="4" xfId="0" applyNumberFormat="1" applyFont="1" applyFill="1" applyBorder="1" applyAlignment="1" applyProtection="1">
      <alignment horizontal="right" wrapText="1"/>
    </xf>
    <xf numFmtId="4" fontId="9" fillId="2" borderId="3" xfId="0" applyNumberFormat="1" applyFont="1" applyFill="1" applyBorder="1" applyAlignment="1">
      <alignment horizontal="right"/>
    </xf>
    <xf numFmtId="4" fontId="9" fillId="2" borderId="3" xfId="0" applyNumberFormat="1" applyFont="1" applyFill="1" applyBorder="1" applyAlignment="1" applyProtection="1">
      <alignment horizontal="right" wrapText="1"/>
    </xf>
    <xf numFmtId="4" fontId="26" fillId="2" borderId="3" xfId="0" applyNumberFormat="1" applyFont="1" applyFill="1" applyBorder="1" applyAlignment="1"/>
    <xf numFmtId="4" fontId="26" fillId="2" borderId="3" xfId="0" applyNumberFormat="1" applyFont="1" applyFill="1" applyBorder="1" applyAlignment="1" applyProtection="1">
      <alignment wrapText="1"/>
    </xf>
    <xf numFmtId="4" fontId="10" fillId="5" borderId="4" xfId="0" applyNumberFormat="1" applyFont="1" applyFill="1" applyBorder="1" applyAlignment="1" applyProtection="1">
      <alignment horizontal="right" vertical="center" wrapText="1"/>
    </xf>
    <xf numFmtId="4" fontId="10" fillId="5" borderId="3" xfId="0" applyNumberFormat="1" applyFont="1" applyFill="1" applyBorder="1" applyAlignment="1">
      <alignment horizontal="right"/>
    </xf>
    <xf numFmtId="4" fontId="10" fillId="5" borderId="3" xfId="0" applyNumberFormat="1" applyFont="1" applyFill="1" applyBorder="1" applyAlignment="1" applyProtection="1">
      <alignment horizontal="right" wrapText="1"/>
    </xf>
    <xf numFmtId="4" fontId="10" fillId="2" borderId="4" xfId="0" applyNumberFormat="1" applyFont="1" applyFill="1" applyBorder="1" applyAlignment="1" applyProtection="1">
      <alignment wrapText="1"/>
    </xf>
    <xf numFmtId="0" fontId="8" fillId="5" borderId="3" xfId="0" quotePrefix="1" applyFont="1" applyFill="1" applyBorder="1" applyAlignment="1">
      <alignment horizontal="left" vertical="center"/>
    </xf>
    <xf numFmtId="0" fontId="9" fillId="5" borderId="3" xfId="0" quotePrefix="1" applyFont="1" applyFill="1" applyBorder="1" applyAlignment="1">
      <alignment horizontal="left" vertical="center"/>
    </xf>
    <xf numFmtId="0" fontId="10" fillId="5" borderId="3" xfId="0" quotePrefix="1" applyFont="1" applyFill="1" applyBorder="1" applyAlignment="1">
      <alignment horizontal="left" vertical="center"/>
    </xf>
    <xf numFmtId="0" fontId="26" fillId="5" borderId="3" xfId="0" quotePrefix="1" applyFont="1" applyFill="1" applyBorder="1" applyAlignment="1">
      <alignment horizontal="left" vertical="center"/>
    </xf>
    <xf numFmtId="4" fontId="10" fillId="2" borderId="3" xfId="0" applyNumberFormat="1" applyFont="1" applyFill="1" applyBorder="1" applyAlignment="1" applyProtection="1">
      <alignment horizontal="right" vertical="center" wrapText="1"/>
    </xf>
    <xf numFmtId="0" fontId="28" fillId="0" borderId="0" xfId="0" applyFont="1"/>
    <xf numFmtId="4" fontId="9" fillId="0" borderId="3" xfId="1" applyNumberFormat="1" applyFont="1" applyFill="1" applyBorder="1" applyAlignment="1" applyProtection="1">
      <alignment horizontal="right" vertical="center" wrapText="1"/>
    </xf>
    <xf numFmtId="0" fontId="10" fillId="4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29" fillId="0" borderId="0" xfId="0" applyFont="1" applyAlignment="1">
      <alignment horizontal="left"/>
    </xf>
    <xf numFmtId="0" fontId="0" fillId="0" borderId="0" xfId="0" applyAlignment="1">
      <alignment horizontal="left"/>
    </xf>
    <xf numFmtId="0" fontId="10" fillId="8" borderId="3" xfId="0" applyNumberFormat="1" applyFont="1" applyFill="1" applyBorder="1" applyAlignment="1" applyProtection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0" fillId="3" borderId="4" xfId="0" applyNumberFormat="1" applyFont="1" applyFill="1" applyBorder="1" applyAlignment="1" applyProtection="1">
      <alignment horizontal="left" vertical="center" wrapText="1"/>
    </xf>
    <xf numFmtId="0" fontId="3" fillId="2" borderId="4" xfId="0" applyNumberFormat="1" applyFont="1" applyFill="1" applyBorder="1" applyAlignment="1" applyProtection="1">
      <alignment horizontal="left" vertical="center" wrapText="1"/>
    </xf>
    <xf numFmtId="0" fontId="0" fillId="0" borderId="0" xfId="0"/>
    <xf numFmtId="0" fontId="10" fillId="3" borderId="1" xfId="0" applyFont="1" applyFill="1" applyBorder="1" applyAlignment="1">
      <alignment horizontal="left" vertical="center"/>
    </xf>
    <xf numFmtId="0" fontId="8" fillId="3" borderId="2" xfId="0" applyNumberFormat="1" applyFont="1" applyFill="1" applyBorder="1" applyAlignment="1" applyProtection="1">
      <alignment vertical="center"/>
    </xf>
    <xf numFmtId="4" fontId="10" fillId="2" borderId="3" xfId="0" applyNumberFormat="1" applyFont="1" applyFill="1" applyBorder="1" applyAlignment="1">
      <alignment horizontal="right"/>
    </xf>
    <xf numFmtId="4" fontId="8" fillId="2" borderId="3" xfId="0" applyNumberFormat="1" applyFont="1" applyFill="1" applyBorder="1" applyAlignment="1">
      <alignment horizontal="right"/>
    </xf>
    <xf numFmtId="4" fontId="28" fillId="0" borderId="3" xfId="0" applyNumberFormat="1" applyFont="1" applyBorder="1"/>
    <xf numFmtId="4" fontId="8" fillId="2" borderId="3" xfId="0" applyNumberFormat="1" applyFont="1" applyFill="1" applyBorder="1" applyAlignment="1" applyProtection="1">
      <alignment horizontal="right" wrapText="1"/>
    </xf>
    <xf numFmtId="4" fontId="10" fillId="2" borderId="3" xfId="0" applyNumberFormat="1" applyFont="1" applyFill="1" applyBorder="1" applyAlignment="1" applyProtection="1">
      <alignment horizontal="right" wrapText="1"/>
    </xf>
    <xf numFmtId="4" fontId="10" fillId="2" borderId="3" xfId="0" applyNumberFormat="1" applyFont="1" applyFill="1" applyBorder="1" applyAlignment="1"/>
    <xf numFmtId="4" fontId="10" fillId="0" borderId="3" xfId="0" applyNumberFormat="1" applyFont="1" applyFill="1" applyBorder="1" applyAlignment="1">
      <alignment horizontal="right"/>
    </xf>
    <xf numFmtId="4" fontId="10" fillId="3" borderId="3" xfId="0" applyNumberFormat="1" applyFont="1" applyFill="1" applyBorder="1" applyAlignment="1">
      <alignment horizontal="right"/>
    </xf>
    <xf numFmtId="4" fontId="10" fillId="0" borderId="3" xfId="0" applyNumberFormat="1" applyFont="1" applyFill="1" applyBorder="1" applyAlignment="1" applyProtection="1">
      <alignment horizontal="right" wrapText="1"/>
    </xf>
    <xf numFmtId="4" fontId="10" fillId="0" borderId="3" xfId="0" applyNumberFormat="1" applyFont="1" applyBorder="1" applyAlignment="1">
      <alignment horizontal="right"/>
    </xf>
    <xf numFmtId="4" fontId="10" fillId="3" borderId="3" xfId="0" applyNumberFormat="1" applyFont="1" applyFill="1" applyBorder="1" applyAlignment="1" applyProtection="1">
      <alignment horizontal="right" wrapText="1"/>
    </xf>
    <xf numFmtId="4" fontId="10" fillId="2" borderId="4" xfId="0" applyNumberFormat="1" applyFont="1" applyFill="1" applyBorder="1" applyAlignment="1">
      <alignment horizontal="right"/>
    </xf>
    <xf numFmtId="0" fontId="10" fillId="2" borderId="3" xfId="0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wrapText="1"/>
    </xf>
    <xf numFmtId="4" fontId="30" fillId="3" borderId="3" xfId="0" applyNumberFormat="1" applyFont="1" applyFill="1" applyBorder="1"/>
    <xf numFmtId="4" fontId="31" fillId="0" borderId="3" xfId="0" applyNumberFormat="1" applyFont="1" applyBorder="1"/>
    <xf numFmtId="4" fontId="10" fillId="6" borderId="4" xfId="0" applyNumberFormat="1" applyFont="1" applyFill="1" applyBorder="1" applyAlignment="1">
      <alignment horizontal="right"/>
    </xf>
    <xf numFmtId="0" fontId="8" fillId="0" borderId="0" xfId="0" applyNumberFormat="1" applyFont="1" applyFill="1" applyBorder="1" applyAlignment="1" applyProtection="1">
      <alignment vertical="center" wrapText="1"/>
    </xf>
    <xf numFmtId="0" fontId="10" fillId="4" borderId="4" xfId="0" applyNumberFormat="1" applyFont="1" applyFill="1" applyBorder="1" applyAlignment="1" applyProtection="1">
      <alignment horizontal="center" vertical="center" wrapText="1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0" fontId="10" fillId="2" borderId="4" xfId="0" applyNumberFormat="1" applyFont="1" applyFill="1" applyBorder="1" applyAlignment="1" applyProtection="1">
      <alignment horizontal="center" vertical="center" wrapText="1"/>
    </xf>
    <xf numFmtId="0" fontId="10" fillId="6" borderId="4" xfId="0" applyNumberFormat="1" applyFont="1" applyFill="1" applyBorder="1" applyAlignment="1" applyProtection="1">
      <alignment horizontal="left" vertical="center" wrapText="1"/>
    </xf>
    <xf numFmtId="0" fontId="26" fillId="2" borderId="4" xfId="0" applyNumberFormat="1" applyFont="1" applyFill="1" applyBorder="1" applyAlignment="1" applyProtection="1">
      <alignment horizontal="left" vertical="center" wrapText="1"/>
    </xf>
    <xf numFmtId="0" fontId="8" fillId="2" borderId="1" xfId="0" applyNumberFormat="1" applyFont="1" applyFill="1" applyBorder="1" applyAlignment="1" applyProtection="1">
      <alignment horizontal="left" vertical="center" wrapText="1"/>
    </xf>
    <xf numFmtId="0" fontId="8" fillId="2" borderId="2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horizontal="left" vertical="center" wrapText="1"/>
    </xf>
    <xf numFmtId="0" fontId="8" fillId="2" borderId="1" xfId="0" applyNumberFormat="1" applyFont="1" applyFill="1" applyBorder="1" applyAlignment="1" applyProtection="1">
      <alignment horizontal="left" vertical="center" wrapText="1" indent="1"/>
    </xf>
    <xf numFmtId="0" fontId="8" fillId="2" borderId="2" xfId="0" applyNumberFormat="1" applyFont="1" applyFill="1" applyBorder="1" applyAlignment="1" applyProtection="1">
      <alignment horizontal="right" vertical="center" wrapText="1" indent="1"/>
    </xf>
    <xf numFmtId="0" fontId="8" fillId="2" borderId="4" xfId="0" applyNumberFormat="1" applyFont="1" applyFill="1" applyBorder="1" applyAlignment="1" applyProtection="1">
      <alignment horizontal="left" vertical="center" wrapText="1" inden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26" fillId="6" borderId="4" xfId="0" applyNumberFormat="1" applyFont="1" applyFill="1" applyBorder="1" applyAlignment="1" applyProtection="1">
      <alignment horizontal="left"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right" vertical="center" wrapText="1"/>
    </xf>
    <xf numFmtId="0" fontId="8" fillId="2" borderId="4" xfId="0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vertical="center" wrapText="1"/>
    </xf>
    <xf numFmtId="0" fontId="26" fillId="3" borderId="4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vertical="center" wrapText="1"/>
    </xf>
    <xf numFmtId="0" fontId="8" fillId="2" borderId="2" xfId="0" applyNumberFormat="1" applyFont="1" applyFill="1" applyBorder="1" applyAlignment="1" applyProtection="1">
      <alignment horizontal="right" vertical="center" wrapText="1"/>
    </xf>
    <xf numFmtId="0" fontId="8" fillId="2" borderId="2" xfId="0" applyNumberFormat="1" applyFont="1" applyFill="1" applyBorder="1" applyAlignment="1" applyProtection="1">
      <alignment vertical="center" wrapText="1"/>
    </xf>
    <xf numFmtId="0" fontId="26" fillId="2" borderId="4" xfId="0" quotePrefix="1" applyNumberFormat="1" applyFont="1" applyFill="1" applyBorder="1" applyAlignment="1" applyProtection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26" fillId="2" borderId="4" xfId="0" applyNumberFormat="1" applyFont="1" applyFill="1" applyBorder="1" applyAlignment="1" applyProtection="1">
      <alignment vertical="center" wrapText="1"/>
    </xf>
    <xf numFmtId="1" fontId="9" fillId="2" borderId="1" xfId="0" applyNumberFormat="1" applyFont="1" applyFill="1" applyBorder="1" applyAlignment="1" applyProtection="1">
      <alignment horizontal="right" vertical="center" wrapText="1" indent="1"/>
    </xf>
    <xf numFmtId="0" fontId="8" fillId="2" borderId="2" xfId="0" applyNumberFormat="1" applyFont="1" applyFill="1" applyBorder="1" applyAlignment="1" applyProtection="1">
      <alignment horizontal="left" vertical="center" wrapText="1" indent="1"/>
    </xf>
    <xf numFmtId="0" fontId="10" fillId="2" borderId="1" xfId="0" applyNumberFormat="1" applyFont="1" applyFill="1" applyBorder="1" applyAlignment="1" applyProtection="1">
      <alignment horizontal="left" vertical="center" wrapText="1" indent="1"/>
    </xf>
    <xf numFmtId="0" fontId="10" fillId="6" borderId="3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26" fillId="2" borderId="1" xfId="0" applyNumberFormat="1" applyFont="1" applyFill="1" applyBorder="1" applyAlignment="1" applyProtection="1">
      <alignment horizontal="left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10" fillId="2" borderId="4" xfId="0" applyNumberFormat="1" applyFont="1" applyFill="1" applyBorder="1" applyAlignment="1" applyProtection="1">
      <alignment horizontal="left" vertical="center" wrapText="1"/>
    </xf>
    <xf numFmtId="0" fontId="10" fillId="2" borderId="4" xfId="0" applyNumberFormat="1" applyFont="1" applyFill="1" applyBorder="1" applyAlignment="1" applyProtection="1">
      <alignment horizontal="left" vertical="center" wrapText="1" indent="1"/>
    </xf>
    <xf numFmtId="0" fontId="9" fillId="2" borderId="1" xfId="0" applyNumberFormat="1" applyFont="1" applyFill="1" applyBorder="1" applyAlignment="1" applyProtection="1">
      <alignment horizontal="left" vertical="center" wrapText="1"/>
    </xf>
    <xf numFmtId="0" fontId="9" fillId="2" borderId="2" xfId="0" applyNumberFormat="1" applyFont="1" applyFill="1" applyBorder="1" applyAlignment="1" applyProtection="1">
      <alignment horizontal="left" vertical="center" wrapText="1"/>
    </xf>
    <xf numFmtId="0" fontId="9" fillId="2" borderId="4" xfId="0" applyNumberFormat="1" applyFont="1" applyFill="1" applyBorder="1" applyAlignment="1" applyProtection="1">
      <alignment horizontal="left" vertical="center" wrapText="1"/>
    </xf>
    <xf numFmtId="0" fontId="10" fillId="7" borderId="4" xfId="0" applyNumberFormat="1" applyFont="1" applyFill="1" applyBorder="1" applyAlignment="1" applyProtection="1">
      <alignment horizontal="left" vertical="center" wrapText="1"/>
    </xf>
    <xf numFmtId="0" fontId="10" fillId="2" borderId="1" xfId="0" applyNumberFormat="1" applyFont="1" applyFill="1" applyBorder="1" applyAlignment="1" applyProtection="1">
      <alignment horizontal="left" vertical="center" wrapText="1"/>
    </xf>
    <xf numFmtId="0" fontId="26" fillId="2" borderId="1" xfId="0" applyNumberFormat="1" applyFont="1" applyFill="1" applyBorder="1" applyAlignment="1" applyProtection="1">
      <alignment vertical="center" wrapText="1"/>
    </xf>
    <xf numFmtId="0" fontId="10" fillId="5" borderId="4" xfId="0" applyNumberFormat="1" applyFont="1" applyFill="1" applyBorder="1" applyAlignment="1" applyProtection="1">
      <alignment horizontal="center" vertical="center" wrapText="1"/>
    </xf>
    <xf numFmtId="0" fontId="31" fillId="0" borderId="0" xfId="0" applyFont="1"/>
    <xf numFmtId="0" fontId="12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10" fillId="6" borderId="4" xfId="0" applyNumberFormat="1" applyFont="1" applyFill="1" applyBorder="1" applyAlignment="1" applyProtection="1">
      <alignment horizontal="left" vertical="center" wrapText="1"/>
    </xf>
    <xf numFmtId="0" fontId="26" fillId="2" borderId="4" xfId="0" applyNumberFormat="1" applyFont="1" applyFill="1" applyBorder="1" applyAlignment="1" applyProtection="1">
      <alignment horizontal="left" vertical="center" wrapText="1"/>
    </xf>
    <xf numFmtId="0" fontId="10" fillId="2" borderId="1" xfId="0" applyNumberFormat="1" applyFont="1" applyFill="1" applyBorder="1" applyAlignment="1" applyProtection="1">
      <alignment horizontal="left" vertical="center" wrapText="1"/>
    </xf>
    <xf numFmtId="0" fontId="10" fillId="2" borderId="4" xfId="0" applyNumberFormat="1" applyFont="1" applyFill="1" applyBorder="1" applyAlignment="1" applyProtection="1">
      <alignment horizontal="left" vertical="center" wrapText="1"/>
    </xf>
    <xf numFmtId="0" fontId="8" fillId="2" borderId="2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horizontal="left" vertical="center" wrapText="1"/>
    </xf>
    <xf numFmtId="0" fontId="6" fillId="9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8" borderId="3" xfId="0" applyFont="1" applyFill="1" applyBorder="1" applyAlignment="1">
      <alignment horizontal="center" vertical="center" wrapText="1"/>
    </xf>
    <xf numFmtId="0" fontId="10" fillId="3" borderId="3" xfId="0" quotePrefix="1" applyFont="1" applyFill="1" applyBorder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center"/>
    </xf>
    <xf numFmtId="0" fontId="8" fillId="0" borderId="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NumberFormat="1" applyFont="1" applyFill="1" applyBorder="1" applyAlignment="1" applyProtection="1">
      <alignment vertical="center" wrapText="1"/>
    </xf>
    <xf numFmtId="0" fontId="12" fillId="0" borderId="0" xfId="0" applyFont="1" applyAlignment="1">
      <alignment wrapText="1"/>
    </xf>
    <xf numFmtId="0" fontId="10" fillId="3" borderId="1" xfId="0" applyNumberFormat="1" applyFont="1" applyFill="1" applyBorder="1" applyAlignment="1" applyProtection="1">
      <alignment horizontal="left" vertical="center" wrapText="1"/>
    </xf>
    <xf numFmtId="0" fontId="8" fillId="3" borderId="2" xfId="0" applyNumberFormat="1" applyFont="1" applyFill="1" applyBorder="1" applyAlignment="1" applyProtection="1">
      <alignment vertical="center" wrapText="1"/>
    </xf>
    <xf numFmtId="0" fontId="8" fillId="3" borderId="2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8" fillId="0" borderId="2" xfId="0" applyNumberFormat="1" applyFont="1" applyFill="1" applyBorder="1" applyAlignment="1" applyProtection="1">
      <alignment vertical="center" wrapText="1"/>
    </xf>
    <xf numFmtId="0" fontId="10" fillId="0" borderId="1" xfId="0" quotePrefix="1" applyFont="1" applyFill="1" applyBorder="1" applyAlignment="1">
      <alignment horizontal="left" vertical="center"/>
    </xf>
    <xf numFmtId="0" fontId="10" fillId="0" borderId="1" xfId="0" quotePrefix="1" applyNumberFormat="1" applyFont="1" applyFill="1" applyBorder="1" applyAlignment="1" applyProtection="1">
      <alignment horizontal="left" vertical="center" wrapText="1"/>
    </xf>
    <xf numFmtId="0" fontId="10" fillId="3" borderId="1" xfId="0" quotePrefix="1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wrapText="1"/>
    </xf>
    <xf numFmtId="0" fontId="13" fillId="0" borderId="0" xfId="0" applyNumberFormat="1" applyFont="1" applyFill="1" applyBorder="1" applyAlignment="1" applyProtection="1">
      <alignment wrapText="1"/>
    </xf>
    <xf numFmtId="0" fontId="14" fillId="0" borderId="0" xfId="0" applyNumberFormat="1" applyFont="1" applyFill="1" applyBorder="1" applyAlignment="1" applyProtection="1">
      <alignment wrapText="1"/>
    </xf>
    <xf numFmtId="0" fontId="10" fillId="4" borderId="1" xfId="0" applyNumberFormat="1" applyFont="1" applyFill="1" applyBorder="1" applyAlignment="1" applyProtection="1">
      <alignment horizontal="left" vertical="center" wrapText="1"/>
    </xf>
    <xf numFmtId="0" fontId="10" fillId="4" borderId="2" xfId="0" applyNumberFormat="1" applyFont="1" applyFill="1" applyBorder="1" applyAlignment="1" applyProtection="1">
      <alignment horizontal="left" vertical="center" wrapText="1"/>
    </xf>
    <xf numFmtId="0" fontId="10" fillId="4" borderId="4" xfId="0" applyNumberFormat="1" applyFont="1" applyFill="1" applyBorder="1" applyAlignment="1" applyProtection="1">
      <alignment horizontal="left" vertical="center" wrapText="1"/>
    </xf>
    <xf numFmtId="0" fontId="10" fillId="3" borderId="2" xfId="0" applyNumberFormat="1" applyFont="1" applyFill="1" applyBorder="1" applyAlignment="1" applyProtection="1">
      <alignment horizontal="left" vertical="center" wrapText="1"/>
    </xf>
    <xf numFmtId="0" fontId="10" fillId="3" borderId="4" xfId="0" applyNumberFormat="1" applyFont="1" applyFill="1" applyBorder="1" applyAlignment="1" applyProtection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0" fillId="2" borderId="1" xfId="0" applyNumberFormat="1" applyFont="1" applyFill="1" applyBorder="1" applyAlignment="1" applyProtection="1">
      <alignment horizontal="left" vertical="center" wrapText="1" indent="1"/>
    </xf>
    <xf numFmtId="0" fontId="10" fillId="2" borderId="2" xfId="0" applyNumberFormat="1" applyFont="1" applyFill="1" applyBorder="1" applyAlignment="1" applyProtection="1">
      <alignment horizontal="left" vertical="center" wrapText="1" indent="1"/>
    </xf>
    <xf numFmtId="0" fontId="10" fillId="2" borderId="4" xfId="0" applyNumberFormat="1" applyFont="1" applyFill="1" applyBorder="1" applyAlignment="1" applyProtection="1">
      <alignment horizontal="left" vertical="center" wrapText="1" indent="1"/>
    </xf>
    <xf numFmtId="0" fontId="26" fillId="2" borderId="1" xfId="0" applyNumberFormat="1" applyFont="1" applyFill="1" applyBorder="1" applyAlignment="1" applyProtection="1">
      <alignment vertical="center" wrapText="1"/>
    </xf>
    <xf numFmtId="0" fontId="26" fillId="2" borderId="2" xfId="0" applyNumberFormat="1" applyFont="1" applyFill="1" applyBorder="1" applyAlignment="1" applyProtection="1">
      <alignment vertical="center" wrapText="1"/>
    </xf>
    <xf numFmtId="0" fontId="26" fillId="2" borderId="4" xfId="0" applyNumberFormat="1" applyFont="1" applyFill="1" applyBorder="1" applyAlignment="1" applyProtection="1">
      <alignment vertical="center" wrapText="1"/>
    </xf>
    <xf numFmtId="0" fontId="26" fillId="6" borderId="1" xfId="0" applyNumberFormat="1" applyFont="1" applyFill="1" applyBorder="1" applyAlignment="1" applyProtection="1">
      <alignment horizontal="left" vertical="center" wrapText="1"/>
    </xf>
    <xf numFmtId="0" fontId="26" fillId="6" borderId="2" xfId="0" applyNumberFormat="1" applyFont="1" applyFill="1" applyBorder="1" applyAlignment="1" applyProtection="1">
      <alignment horizontal="left" vertical="center" wrapText="1"/>
    </xf>
    <xf numFmtId="0" fontId="26" fillId="6" borderId="4" xfId="0" applyNumberFormat="1" applyFont="1" applyFill="1" applyBorder="1" applyAlignment="1" applyProtection="1">
      <alignment horizontal="left" vertical="center" wrapText="1"/>
    </xf>
    <xf numFmtId="0" fontId="26" fillId="2" borderId="1" xfId="0" applyNumberFormat="1" applyFont="1" applyFill="1" applyBorder="1" applyAlignment="1" applyProtection="1">
      <alignment horizontal="left" vertical="center" wrapText="1"/>
    </xf>
    <xf numFmtId="0" fontId="26" fillId="2" borderId="2" xfId="0" applyNumberFormat="1" applyFont="1" applyFill="1" applyBorder="1" applyAlignment="1" applyProtection="1">
      <alignment horizontal="left" vertical="center" wrapText="1"/>
    </xf>
    <xf numFmtId="0" fontId="26" fillId="2" borderId="4" xfId="0" applyNumberFormat="1" applyFont="1" applyFill="1" applyBorder="1" applyAlignment="1" applyProtection="1">
      <alignment horizontal="left" vertical="center" wrapText="1"/>
    </xf>
    <xf numFmtId="0" fontId="10" fillId="7" borderId="1" xfId="0" applyNumberFormat="1" applyFont="1" applyFill="1" applyBorder="1" applyAlignment="1" applyProtection="1">
      <alignment horizontal="left" vertical="center" wrapText="1"/>
    </xf>
    <xf numFmtId="0" fontId="8" fillId="7" borderId="2" xfId="0" applyNumberFormat="1" applyFont="1" applyFill="1" applyBorder="1" applyAlignment="1" applyProtection="1">
      <alignment horizontal="left" vertical="center" wrapText="1"/>
    </xf>
    <xf numFmtId="0" fontId="8" fillId="7" borderId="4" xfId="0" applyNumberFormat="1" applyFont="1" applyFill="1" applyBorder="1" applyAlignment="1" applyProtection="1">
      <alignment horizontal="left" vertical="center" wrapText="1"/>
    </xf>
    <xf numFmtId="0" fontId="10" fillId="6" borderId="1" xfId="0" applyNumberFormat="1" applyFont="1" applyFill="1" applyBorder="1" applyAlignment="1" applyProtection="1">
      <alignment horizontal="left" vertical="center" wrapText="1"/>
    </xf>
    <xf numFmtId="0" fontId="8" fillId="6" borderId="2" xfId="0" applyNumberFormat="1" applyFont="1" applyFill="1" applyBorder="1" applyAlignment="1" applyProtection="1">
      <alignment horizontal="left" vertical="center" wrapText="1"/>
    </xf>
    <xf numFmtId="0" fontId="8" fillId="6" borderId="4" xfId="0" applyNumberFormat="1" applyFont="1" applyFill="1" applyBorder="1" applyAlignment="1" applyProtection="1">
      <alignment horizontal="left" vertical="center" wrapText="1"/>
    </xf>
    <xf numFmtId="0" fontId="10" fillId="3" borderId="1" xfId="0" applyNumberFormat="1" applyFont="1" applyFill="1" applyBorder="1" applyAlignment="1" applyProtection="1">
      <alignment horizontal="center" vertical="center" wrapText="1"/>
    </xf>
    <xf numFmtId="0" fontId="10" fillId="3" borderId="2" xfId="0" applyNumberFormat="1" applyFont="1" applyFill="1" applyBorder="1" applyAlignment="1" applyProtection="1">
      <alignment horizontal="center" vertical="center" wrapText="1"/>
    </xf>
    <xf numFmtId="0" fontId="10" fillId="3" borderId="4" xfId="0" applyNumberFormat="1" applyFont="1" applyFill="1" applyBorder="1" applyAlignment="1" applyProtection="1">
      <alignment horizontal="center" vertical="center" wrapText="1"/>
    </xf>
    <xf numFmtId="0" fontId="10" fillId="6" borderId="1" xfId="0" applyNumberFormat="1" applyFont="1" applyFill="1" applyBorder="1" applyAlignment="1" applyProtection="1">
      <alignment vertical="center" wrapText="1"/>
    </xf>
    <xf numFmtId="0" fontId="8" fillId="6" borderId="2" xfId="0" applyNumberFormat="1" applyFont="1" applyFill="1" applyBorder="1" applyAlignment="1" applyProtection="1">
      <alignment vertical="center" wrapText="1"/>
    </xf>
    <xf numFmtId="0" fontId="8" fillId="6" borderId="4" xfId="0" applyNumberFormat="1" applyFont="1" applyFill="1" applyBorder="1" applyAlignment="1" applyProtection="1">
      <alignment vertical="center" wrapText="1"/>
    </xf>
    <xf numFmtId="16" fontId="26" fillId="2" borderId="1" xfId="0" applyNumberFormat="1" applyFont="1" applyFill="1" applyBorder="1" applyAlignment="1" applyProtection="1">
      <alignment horizontal="left" vertical="center" wrapText="1"/>
    </xf>
    <xf numFmtId="0" fontId="10" fillId="6" borderId="1" xfId="0" applyNumberFormat="1" applyFont="1" applyFill="1" applyBorder="1" applyAlignment="1" applyProtection="1">
      <alignment horizontal="left" vertical="center" wrapText="1" indent="1"/>
    </xf>
    <xf numFmtId="0" fontId="8" fillId="6" borderId="2" xfId="0" applyNumberFormat="1" applyFont="1" applyFill="1" applyBorder="1" applyAlignment="1" applyProtection="1">
      <alignment horizontal="left" vertical="center" wrapText="1" indent="1"/>
    </xf>
    <xf numFmtId="0" fontId="8" fillId="6" borderId="4" xfId="0" applyNumberFormat="1" applyFont="1" applyFill="1" applyBorder="1" applyAlignment="1" applyProtection="1">
      <alignment horizontal="left" vertical="center" wrapText="1" indent="1"/>
    </xf>
    <xf numFmtId="0" fontId="10" fillId="6" borderId="2" xfId="0" applyNumberFormat="1" applyFont="1" applyFill="1" applyBorder="1" applyAlignment="1" applyProtection="1">
      <alignment horizontal="left" vertical="center" wrapText="1"/>
    </xf>
    <xf numFmtId="0" fontId="10" fillId="6" borderId="4" xfId="0" applyNumberFormat="1" applyFont="1" applyFill="1" applyBorder="1" applyAlignment="1" applyProtection="1">
      <alignment horizontal="left" vertical="center" wrapText="1"/>
    </xf>
    <xf numFmtId="0" fontId="10" fillId="5" borderId="1" xfId="0" applyNumberFormat="1" applyFont="1" applyFill="1" applyBorder="1" applyAlignment="1" applyProtection="1">
      <alignment horizontal="center" vertical="center" wrapText="1"/>
    </xf>
    <xf numFmtId="0" fontId="10" fillId="5" borderId="2" xfId="0" applyNumberFormat="1" applyFont="1" applyFill="1" applyBorder="1" applyAlignment="1" applyProtection="1">
      <alignment horizontal="center" vertical="center" wrapText="1"/>
    </xf>
    <xf numFmtId="0" fontId="10" fillId="5" borderId="4" xfId="0" applyNumberFormat="1" applyFont="1" applyFill="1" applyBorder="1" applyAlignment="1" applyProtection="1">
      <alignment horizontal="center" vertical="center" wrapText="1"/>
    </xf>
    <xf numFmtId="0" fontId="10" fillId="6" borderId="2" xfId="0" applyNumberFormat="1" applyFont="1" applyFill="1" applyBorder="1" applyAlignment="1" applyProtection="1">
      <alignment horizontal="left" vertical="center" wrapText="1" indent="1"/>
    </xf>
    <xf numFmtId="0" fontId="10" fillId="6" borderId="4" xfId="0" applyNumberFormat="1" applyFont="1" applyFill="1" applyBorder="1" applyAlignment="1" applyProtection="1">
      <alignment horizontal="left" vertical="center" wrapText="1" indent="1"/>
    </xf>
    <xf numFmtId="0" fontId="10" fillId="6" borderId="2" xfId="0" applyNumberFormat="1" applyFont="1" applyFill="1" applyBorder="1" applyAlignment="1" applyProtection="1">
      <alignment vertical="center" wrapText="1"/>
    </xf>
    <xf numFmtId="0" fontId="10" fillId="6" borderId="4" xfId="0" applyNumberFormat="1" applyFont="1" applyFill="1" applyBorder="1" applyAlignment="1" applyProtection="1">
      <alignment vertical="center" wrapText="1"/>
    </xf>
    <xf numFmtId="16" fontId="10" fillId="3" borderId="1" xfId="0" applyNumberFormat="1" applyFont="1" applyFill="1" applyBorder="1" applyAlignment="1" applyProtection="1">
      <alignment horizontal="left" vertical="center" wrapText="1"/>
    </xf>
    <xf numFmtId="0" fontId="10" fillId="2" borderId="1" xfId="0" applyNumberFormat="1" applyFont="1" applyFill="1" applyBorder="1" applyAlignment="1" applyProtection="1">
      <alignment horizontal="left" vertical="center" wrapText="1"/>
    </xf>
    <xf numFmtId="0" fontId="8" fillId="2" borderId="2" xfId="0" applyNumberFormat="1" applyFont="1" applyFill="1" applyBorder="1" applyAlignment="1" applyProtection="1">
      <alignment horizontal="left" vertical="center" wrapText="1"/>
    </xf>
    <xf numFmtId="0" fontId="8" fillId="2" borderId="4" xfId="0" applyNumberFormat="1" applyFont="1" applyFill="1" applyBorder="1" applyAlignment="1" applyProtection="1">
      <alignment horizontal="left" vertical="center" wrapText="1"/>
    </xf>
    <xf numFmtId="0" fontId="10" fillId="2" borderId="1" xfId="0" applyNumberFormat="1" applyFont="1" applyFill="1" applyBorder="1" applyAlignment="1" applyProtection="1">
      <alignment vertical="center" wrapText="1"/>
    </xf>
    <xf numFmtId="0" fontId="10" fillId="2" borderId="2" xfId="0" applyNumberFormat="1" applyFont="1" applyFill="1" applyBorder="1" applyAlignment="1" applyProtection="1">
      <alignment vertical="center" wrapText="1"/>
    </xf>
    <xf numFmtId="0" fontId="10" fillId="2" borderId="4" xfId="0" applyNumberFormat="1" applyFont="1" applyFill="1" applyBorder="1" applyAlignment="1" applyProtection="1">
      <alignment vertical="center" wrapText="1"/>
    </xf>
    <xf numFmtId="0" fontId="26" fillId="3" borderId="1" xfId="0" applyNumberFormat="1" applyFont="1" applyFill="1" applyBorder="1" applyAlignment="1" applyProtection="1">
      <alignment horizontal="left" vertical="center" indent="1"/>
    </xf>
    <xf numFmtId="0" fontId="26" fillId="3" borderId="2" xfId="0" applyNumberFormat="1" applyFont="1" applyFill="1" applyBorder="1" applyAlignment="1" applyProtection="1">
      <alignment horizontal="left" vertical="center" indent="1"/>
    </xf>
    <xf numFmtId="0" fontId="26" fillId="3" borderId="4" xfId="0" applyNumberFormat="1" applyFont="1" applyFill="1" applyBorder="1" applyAlignment="1" applyProtection="1">
      <alignment horizontal="left" vertical="center" indent="1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0" fontId="32" fillId="4" borderId="2" xfId="0" applyFont="1" applyFill="1" applyBorder="1" applyAlignment="1">
      <alignment horizontal="center" vertical="center" wrapText="1"/>
    </xf>
    <xf numFmtId="0" fontId="32" fillId="4" borderId="4" xfId="0" applyFont="1" applyFill="1" applyBorder="1" applyAlignment="1">
      <alignment horizontal="center" vertical="center" wrapText="1"/>
    </xf>
    <xf numFmtId="1" fontId="10" fillId="6" borderId="1" xfId="0" applyNumberFormat="1" applyFont="1" applyFill="1" applyBorder="1" applyAlignment="1">
      <alignment horizontal="left" vertical="center" wrapText="1"/>
    </xf>
    <xf numFmtId="1" fontId="10" fillId="6" borderId="2" xfId="0" applyNumberFormat="1" applyFont="1" applyFill="1" applyBorder="1" applyAlignment="1">
      <alignment horizontal="left" vertical="center" wrapText="1"/>
    </xf>
    <xf numFmtId="1" fontId="10" fillId="6" borderId="4" xfId="0" applyNumberFormat="1" applyFont="1" applyFill="1" applyBorder="1" applyAlignment="1">
      <alignment horizontal="left" vertical="center" wrapText="1"/>
    </xf>
    <xf numFmtId="1" fontId="10" fillId="2" borderId="1" xfId="0" applyNumberFormat="1" applyFont="1" applyFill="1" applyBorder="1" applyAlignment="1">
      <alignment horizontal="left" vertical="center" wrapText="1"/>
    </xf>
    <xf numFmtId="1" fontId="10" fillId="2" borderId="2" xfId="0" applyNumberFormat="1" applyFont="1" applyFill="1" applyBorder="1" applyAlignment="1">
      <alignment horizontal="left" vertical="center" wrapText="1"/>
    </xf>
    <xf numFmtId="1" fontId="10" fillId="2" borderId="4" xfId="0" applyNumberFormat="1" applyFont="1" applyFill="1" applyBorder="1" applyAlignment="1">
      <alignment horizontal="left" vertical="center" wrapText="1"/>
    </xf>
    <xf numFmtId="0" fontId="10" fillId="2" borderId="2" xfId="0" applyNumberFormat="1" applyFont="1" applyFill="1" applyBorder="1" applyAlignment="1" applyProtection="1">
      <alignment horizontal="left" vertical="center" wrapText="1"/>
    </xf>
    <xf numFmtId="0" fontId="10" fillId="2" borderId="4" xfId="0" applyNumberFormat="1" applyFont="1" applyFill="1" applyBorder="1" applyAlignment="1" applyProtection="1">
      <alignment horizontal="left" vertical="center" wrapText="1"/>
    </xf>
    <xf numFmtId="0" fontId="25" fillId="2" borderId="1" xfId="0" applyNumberFormat="1" applyFont="1" applyFill="1" applyBorder="1" applyAlignment="1" applyProtection="1">
      <alignment vertical="center" wrapText="1"/>
    </xf>
    <xf numFmtId="0" fontId="25" fillId="2" borderId="2" xfId="0" applyNumberFormat="1" applyFont="1" applyFill="1" applyBorder="1" applyAlignment="1" applyProtection="1">
      <alignment vertical="center" wrapText="1"/>
    </xf>
    <xf numFmtId="0" fontId="25" fillId="2" borderId="4" xfId="0" applyNumberFormat="1" applyFont="1" applyFill="1" applyBorder="1" applyAlignment="1" applyProtection="1">
      <alignment vertical="center" wrapText="1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10" fillId="2" borderId="4" xfId="0" applyNumberFormat="1" applyFont="1" applyFill="1" applyBorder="1" applyAlignment="1" applyProtection="1">
      <alignment horizontal="center" vertical="center" wrapText="1"/>
    </xf>
    <xf numFmtId="16" fontId="26" fillId="2" borderId="1" xfId="0" applyNumberFormat="1" applyFont="1" applyFill="1" applyBorder="1" applyAlignment="1" applyProtection="1">
      <alignment vertical="center" wrapText="1"/>
    </xf>
    <xf numFmtId="16" fontId="26" fillId="2" borderId="2" xfId="0" applyNumberFormat="1" applyFont="1" applyFill="1" applyBorder="1" applyAlignment="1" applyProtection="1">
      <alignment vertical="center" wrapText="1"/>
    </xf>
    <xf numFmtId="16" fontId="26" fillId="2" borderId="4" xfId="0" applyNumberFormat="1" applyFont="1" applyFill="1" applyBorder="1" applyAlignment="1" applyProtection="1">
      <alignment vertical="center" wrapText="1"/>
    </xf>
    <xf numFmtId="0" fontId="33" fillId="0" borderId="0" xfId="0" applyFont="1" applyAlignment="1">
      <alignment vertical="center"/>
    </xf>
    <xf numFmtId="0" fontId="33" fillId="0" borderId="0" xfId="0" applyFont="1"/>
  </cellXfs>
  <cellStyles count="3">
    <cellStyle name="Normalno" xfId="0" builtinId="0"/>
    <cellStyle name="Normalno 2" xfId="1" xr:uid="{00000000-0005-0000-0000-000001000000}"/>
    <cellStyle name="Obično_List4" xfId="2" xr:uid="{A2BF5507-9CF9-41CD-8A60-5C60D2CCA9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B79F7-7F96-469E-A870-7E01435FE4B2}">
  <dimension ref="A3:N27"/>
  <sheetViews>
    <sheetView tabSelected="1" topLeftCell="A13" workbookViewId="0">
      <selection activeCell="E15" sqref="E15"/>
    </sheetView>
  </sheetViews>
  <sheetFormatPr defaultRowHeight="15" x14ac:dyDescent="0.25"/>
  <sheetData>
    <row r="3" spans="1:5" x14ac:dyDescent="0.25">
      <c r="A3" t="s">
        <v>178</v>
      </c>
    </row>
    <row r="4" spans="1:5" x14ac:dyDescent="0.25">
      <c r="A4" t="s">
        <v>179</v>
      </c>
    </row>
    <row r="6" spans="1:5" x14ac:dyDescent="0.25">
      <c r="A6" s="117" t="s">
        <v>180</v>
      </c>
      <c r="B6" s="117"/>
      <c r="C6" s="117"/>
      <c r="D6" s="117"/>
      <c r="E6" s="117"/>
    </row>
    <row r="7" spans="1:5" x14ac:dyDescent="0.25">
      <c r="A7" s="117" t="s">
        <v>181</v>
      </c>
      <c r="B7" s="117"/>
      <c r="C7" s="117"/>
      <c r="D7" s="117"/>
      <c r="E7" s="117"/>
    </row>
    <row r="9" spans="1:5" x14ac:dyDescent="0.25">
      <c r="A9" t="s">
        <v>182</v>
      </c>
    </row>
    <row r="10" spans="1:5" x14ac:dyDescent="0.25">
      <c r="A10" t="s">
        <v>183</v>
      </c>
    </row>
    <row r="11" spans="1:5" x14ac:dyDescent="0.25">
      <c r="A11" t="s">
        <v>184</v>
      </c>
    </row>
    <row r="12" spans="1:5" x14ac:dyDescent="0.25">
      <c r="A12" t="s">
        <v>186</v>
      </c>
    </row>
    <row r="14" spans="1:5" x14ac:dyDescent="0.25">
      <c r="B14" s="296"/>
      <c r="C14" s="296"/>
    </row>
    <row r="15" spans="1:5" x14ac:dyDescent="0.25">
      <c r="B15" s="296"/>
      <c r="C15" s="296"/>
    </row>
    <row r="16" spans="1:5" x14ac:dyDescent="0.25">
      <c r="A16" s="295" t="s">
        <v>227</v>
      </c>
      <c r="B16" s="296" t="s">
        <v>225</v>
      </c>
      <c r="C16" s="296"/>
    </row>
    <row r="17" spans="1:14" x14ac:dyDescent="0.25">
      <c r="A17" s="295" t="s">
        <v>228</v>
      </c>
      <c r="B17" s="296" t="s">
        <v>226</v>
      </c>
      <c r="C17" s="296"/>
    </row>
    <row r="18" spans="1:14" x14ac:dyDescent="0.25">
      <c r="B18" s="296"/>
      <c r="C18" s="296"/>
    </row>
    <row r="19" spans="1:14" x14ac:dyDescent="0.25">
      <c r="A19" s="296" t="s">
        <v>229</v>
      </c>
      <c r="B19" s="296"/>
    </row>
    <row r="25" spans="1:14" ht="18.75" x14ac:dyDescent="0.3">
      <c r="A25" s="119" t="s">
        <v>221</v>
      </c>
      <c r="B25" s="119"/>
      <c r="C25" s="119"/>
      <c r="D25" s="119"/>
      <c r="E25" s="119"/>
      <c r="F25" s="119"/>
      <c r="G25" s="119"/>
      <c r="H25" s="120"/>
      <c r="I25" s="120"/>
      <c r="J25" s="120"/>
      <c r="K25" s="120"/>
      <c r="L25" s="120"/>
      <c r="M25" s="120"/>
      <c r="N25" s="120"/>
    </row>
    <row r="26" spans="1:14" ht="18.75" x14ac:dyDescent="0.3">
      <c r="A26" s="119"/>
      <c r="B26" s="119"/>
      <c r="C26" s="119"/>
      <c r="D26" s="119"/>
      <c r="E26" s="119"/>
      <c r="F26" s="120"/>
      <c r="G26" s="120"/>
      <c r="H26" s="120"/>
      <c r="I26" s="120"/>
      <c r="J26" s="120"/>
      <c r="K26" s="120"/>
      <c r="L26" s="120"/>
      <c r="M26" s="120"/>
      <c r="N26" s="120"/>
    </row>
    <row r="27" spans="1:14" x14ac:dyDescent="0.25">
      <c r="A27" s="120"/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9"/>
  <sheetViews>
    <sheetView workbookViewId="0">
      <selection sqref="A1:L1"/>
    </sheetView>
  </sheetViews>
  <sheetFormatPr defaultRowHeight="15" x14ac:dyDescent="0.25"/>
  <cols>
    <col min="5" max="5" width="25.28515625" customWidth="1"/>
    <col min="6" max="6" width="22.140625" customWidth="1"/>
    <col min="7" max="7" width="21.140625" customWidth="1"/>
    <col min="8" max="8" width="20.42578125" customWidth="1"/>
    <col min="9" max="11" width="17.28515625" style="127" customWidth="1"/>
    <col min="12" max="12" width="19.85546875" customWidth="1"/>
  </cols>
  <sheetData>
    <row r="1" spans="1:12" ht="42" customHeight="1" x14ac:dyDescent="0.25">
      <c r="A1" s="206" t="s">
        <v>219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</row>
    <row r="2" spans="1:12" ht="18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15.75" x14ac:dyDescent="0.25">
      <c r="A3" s="206" t="s">
        <v>22</v>
      </c>
      <c r="B3" s="206"/>
      <c r="C3" s="206"/>
      <c r="D3" s="206"/>
      <c r="E3" s="206"/>
      <c r="F3" s="206"/>
      <c r="G3" s="206"/>
      <c r="H3" s="207"/>
      <c r="I3" s="207"/>
      <c r="J3" s="207"/>
      <c r="K3" s="207"/>
      <c r="L3" s="207"/>
    </row>
    <row r="4" spans="1:12" ht="18" x14ac:dyDescent="0.25">
      <c r="A4" s="18"/>
      <c r="B4" s="18"/>
      <c r="C4" s="18"/>
      <c r="D4" s="18"/>
      <c r="E4" s="18"/>
      <c r="F4" s="18"/>
      <c r="G4" s="18"/>
      <c r="H4" s="5"/>
      <c r="I4" s="5"/>
      <c r="J4" s="5"/>
      <c r="K4" s="5"/>
      <c r="L4" s="5"/>
    </row>
    <row r="5" spans="1:12" ht="18" customHeight="1" x14ac:dyDescent="0.25">
      <c r="A5" s="206" t="s">
        <v>26</v>
      </c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</row>
    <row r="6" spans="1:12" ht="18" x14ac:dyDescent="0.25">
      <c r="A6" s="1"/>
      <c r="B6" s="2"/>
      <c r="C6" s="2"/>
      <c r="D6" s="2"/>
      <c r="E6" s="6"/>
      <c r="F6" s="7"/>
      <c r="G6" s="7"/>
      <c r="H6" s="7"/>
      <c r="I6" s="7"/>
      <c r="J6" s="7"/>
      <c r="K6" s="7"/>
      <c r="L6" s="25" t="s">
        <v>33</v>
      </c>
    </row>
    <row r="7" spans="1:12" ht="25.5" x14ac:dyDescent="0.25">
      <c r="A7" s="38"/>
      <c r="B7" s="39"/>
      <c r="C7" s="39"/>
      <c r="D7" s="40"/>
      <c r="E7" s="41"/>
      <c r="F7" s="42" t="s">
        <v>191</v>
      </c>
      <c r="G7" s="42" t="s">
        <v>51</v>
      </c>
      <c r="H7" s="142" t="s">
        <v>187</v>
      </c>
      <c r="I7" s="142" t="s">
        <v>202</v>
      </c>
      <c r="J7" s="201" t="s">
        <v>216</v>
      </c>
      <c r="K7" s="201" t="s">
        <v>217</v>
      </c>
      <c r="L7" s="201" t="s">
        <v>218</v>
      </c>
    </row>
    <row r="8" spans="1:12" x14ac:dyDescent="0.25">
      <c r="A8" s="209" t="s">
        <v>0</v>
      </c>
      <c r="B8" s="210"/>
      <c r="C8" s="210"/>
      <c r="D8" s="210"/>
      <c r="E8" s="211"/>
      <c r="F8" s="137">
        <v>673085.43</v>
      </c>
      <c r="G8" s="137">
        <v>595124.24</v>
      </c>
      <c r="H8" s="137">
        <f t="shared" ref="H8" si="0">H9+H10</f>
        <v>633000.9</v>
      </c>
      <c r="I8" s="137">
        <v>797552.45</v>
      </c>
      <c r="J8" s="137">
        <v>798627.25</v>
      </c>
      <c r="K8" s="137">
        <v>775627.25</v>
      </c>
      <c r="L8" s="137">
        <v>775627.25</v>
      </c>
    </row>
    <row r="9" spans="1:12" x14ac:dyDescent="0.25">
      <c r="A9" s="212" t="s">
        <v>52</v>
      </c>
      <c r="B9" s="213"/>
      <c r="C9" s="213"/>
      <c r="D9" s="213"/>
      <c r="E9" s="205"/>
      <c r="F9" s="136">
        <v>673085.43</v>
      </c>
      <c r="G9" s="136">
        <v>595124.4</v>
      </c>
      <c r="H9" s="136">
        <v>633000.9</v>
      </c>
      <c r="I9" s="136">
        <v>797552.45</v>
      </c>
      <c r="J9" s="136">
        <v>798627.25</v>
      </c>
      <c r="K9" s="136">
        <v>775627.25</v>
      </c>
      <c r="L9" s="136">
        <v>775627.25</v>
      </c>
    </row>
    <row r="10" spans="1:12" x14ac:dyDescent="0.25">
      <c r="A10" s="214" t="s">
        <v>53</v>
      </c>
      <c r="B10" s="205"/>
      <c r="C10" s="205"/>
      <c r="D10" s="205"/>
      <c r="E10" s="205"/>
      <c r="F10" s="136">
        <v>0</v>
      </c>
      <c r="G10" s="136"/>
      <c r="H10" s="136"/>
      <c r="I10" s="136"/>
      <c r="J10" s="136"/>
      <c r="K10" s="136"/>
      <c r="L10" s="136">
        <v>0</v>
      </c>
    </row>
    <row r="11" spans="1:12" x14ac:dyDescent="0.25">
      <c r="A11" s="128" t="s">
        <v>2</v>
      </c>
      <c r="B11" s="129"/>
      <c r="C11" s="129"/>
      <c r="D11" s="129"/>
      <c r="E11" s="129"/>
      <c r="F11" s="57">
        <f>F12+F13</f>
        <v>664986.13</v>
      </c>
      <c r="G11" s="137">
        <v>595124.24</v>
      </c>
      <c r="H11" s="137">
        <f t="shared" ref="H11" si="1">H12+H13</f>
        <v>642472.37</v>
      </c>
      <c r="I11" s="137">
        <f t="shared" ref="I11" si="2">I12+I13</f>
        <v>807023.93</v>
      </c>
      <c r="J11" s="137">
        <f>J12+J13</f>
        <v>798627.25</v>
      </c>
      <c r="K11" s="137">
        <f>K12+K13</f>
        <v>775627.25</v>
      </c>
      <c r="L11" s="137">
        <f>L12+L13</f>
        <v>775627.25</v>
      </c>
    </row>
    <row r="12" spans="1:12" x14ac:dyDescent="0.25">
      <c r="A12" s="215" t="s">
        <v>54</v>
      </c>
      <c r="B12" s="213"/>
      <c r="C12" s="213"/>
      <c r="D12" s="213"/>
      <c r="E12" s="213"/>
      <c r="F12" s="136">
        <v>656465.63</v>
      </c>
      <c r="G12" s="136">
        <f>G9-G13</f>
        <v>588904.4</v>
      </c>
      <c r="H12" s="138">
        <v>635483.37</v>
      </c>
      <c r="I12" s="138">
        <v>799261.3</v>
      </c>
      <c r="J12" s="138">
        <v>791633.62</v>
      </c>
      <c r="K12" s="138">
        <v>768633.62</v>
      </c>
      <c r="L12" s="138">
        <v>768633.62</v>
      </c>
    </row>
    <row r="13" spans="1:12" x14ac:dyDescent="0.25">
      <c r="A13" s="204" t="s">
        <v>55</v>
      </c>
      <c r="B13" s="205"/>
      <c r="C13" s="205"/>
      <c r="D13" s="205"/>
      <c r="E13" s="205"/>
      <c r="F13" s="139">
        <v>8520.5</v>
      </c>
      <c r="G13" s="139">
        <v>6220</v>
      </c>
      <c r="H13" s="138">
        <v>6989</v>
      </c>
      <c r="I13" s="138">
        <v>7762.63</v>
      </c>
      <c r="J13" s="138">
        <v>6993.63</v>
      </c>
      <c r="K13" s="138">
        <v>6993.63</v>
      </c>
      <c r="L13" s="138">
        <v>6993.63</v>
      </c>
    </row>
    <row r="14" spans="1:12" x14ac:dyDescent="0.25">
      <c r="A14" s="216" t="s">
        <v>3</v>
      </c>
      <c r="B14" s="210"/>
      <c r="C14" s="210"/>
      <c r="D14" s="210"/>
      <c r="E14" s="210"/>
      <c r="F14" s="137">
        <f>F8-F11</f>
        <v>8099.3000000000466</v>
      </c>
      <c r="G14" s="137">
        <f t="shared" ref="G14" si="3">G8-G11</f>
        <v>0</v>
      </c>
      <c r="H14" s="137">
        <v>9471.4699999999993</v>
      </c>
      <c r="I14" s="137">
        <f>I11-I8</f>
        <v>9471.4800000000978</v>
      </c>
      <c r="J14" s="137"/>
      <c r="K14" s="137"/>
      <c r="L14" s="137">
        <v>0</v>
      </c>
    </row>
    <row r="15" spans="1:12" ht="18" x14ac:dyDescent="0.25">
      <c r="A15" s="143"/>
      <c r="B15" s="36"/>
      <c r="C15" s="36"/>
      <c r="D15" s="36"/>
      <c r="E15" s="36"/>
      <c r="F15" s="36"/>
      <c r="G15" s="37"/>
      <c r="H15" s="37"/>
      <c r="I15" s="37"/>
      <c r="J15" s="37"/>
      <c r="K15" s="37"/>
      <c r="L15" s="37"/>
    </row>
    <row r="16" spans="1:12" ht="18" customHeight="1" x14ac:dyDescent="0.25">
      <c r="A16" s="217" t="s">
        <v>27</v>
      </c>
      <c r="B16" s="218"/>
      <c r="C16" s="218"/>
      <c r="D16" s="218"/>
      <c r="E16" s="218"/>
      <c r="F16" s="218"/>
      <c r="G16" s="218"/>
      <c r="H16" s="218"/>
      <c r="I16" s="218"/>
      <c r="J16" s="218"/>
      <c r="K16" s="218"/>
      <c r="L16" s="218"/>
    </row>
    <row r="17" spans="1:12" ht="18" x14ac:dyDescent="0.25">
      <c r="A17" s="143"/>
      <c r="B17" s="36"/>
      <c r="C17" s="36"/>
      <c r="D17" s="36"/>
      <c r="E17" s="36"/>
      <c r="F17" s="36"/>
      <c r="G17" s="37"/>
      <c r="H17" s="37"/>
      <c r="I17" s="37"/>
      <c r="J17" s="37"/>
      <c r="K17" s="37"/>
      <c r="L17" s="37"/>
    </row>
    <row r="18" spans="1:12" ht="25.5" x14ac:dyDescent="0.25">
      <c r="A18" s="38"/>
      <c r="B18" s="39"/>
      <c r="C18" s="39"/>
      <c r="D18" s="40"/>
      <c r="E18" s="41"/>
      <c r="F18" s="42" t="s">
        <v>191</v>
      </c>
      <c r="G18" s="42" t="s">
        <v>51</v>
      </c>
      <c r="H18" s="142" t="s">
        <v>187</v>
      </c>
      <c r="I18" s="142" t="s">
        <v>202</v>
      </c>
      <c r="J18" s="201" t="s">
        <v>216</v>
      </c>
      <c r="K18" s="201" t="s">
        <v>217</v>
      </c>
      <c r="L18" s="201" t="s">
        <v>218</v>
      </c>
    </row>
    <row r="19" spans="1:12" ht="15.75" customHeight="1" x14ac:dyDescent="0.25">
      <c r="A19" s="204" t="s">
        <v>56</v>
      </c>
      <c r="B19" s="205"/>
      <c r="C19" s="205"/>
      <c r="D19" s="205"/>
      <c r="E19" s="205"/>
      <c r="F19" s="139"/>
      <c r="G19" s="139"/>
      <c r="H19" s="139"/>
      <c r="I19" s="139"/>
      <c r="J19" s="139"/>
      <c r="K19" s="139"/>
      <c r="L19" s="138"/>
    </row>
    <row r="20" spans="1:12" x14ac:dyDescent="0.25">
      <c r="A20" s="204" t="s">
        <v>57</v>
      </c>
      <c r="B20" s="205"/>
      <c r="C20" s="205"/>
      <c r="D20" s="205"/>
      <c r="E20" s="205"/>
      <c r="F20" s="46"/>
      <c r="G20" s="46"/>
      <c r="H20" s="46"/>
      <c r="I20" s="46"/>
      <c r="J20" s="46"/>
      <c r="K20" s="46"/>
      <c r="L20" s="45"/>
    </row>
    <row r="21" spans="1:12" x14ac:dyDescent="0.25">
      <c r="A21" s="216" t="s">
        <v>5</v>
      </c>
      <c r="B21" s="210"/>
      <c r="C21" s="210"/>
      <c r="D21" s="210"/>
      <c r="E21" s="210"/>
      <c r="F21" s="44">
        <f>F19-F20</f>
        <v>0</v>
      </c>
      <c r="G21" s="44">
        <f t="shared" ref="G21:L21" si="4">G19-G20</f>
        <v>0</v>
      </c>
      <c r="H21" s="44">
        <f t="shared" si="4"/>
        <v>0</v>
      </c>
      <c r="I21" s="44">
        <v>0</v>
      </c>
      <c r="J21" s="44">
        <v>0</v>
      </c>
      <c r="K21" s="44">
        <v>0</v>
      </c>
      <c r="L21" s="44">
        <f t="shared" si="4"/>
        <v>0</v>
      </c>
    </row>
    <row r="22" spans="1:12" x14ac:dyDescent="0.25">
      <c r="A22" s="216" t="s">
        <v>6</v>
      </c>
      <c r="B22" s="210"/>
      <c r="C22" s="210"/>
      <c r="D22" s="210"/>
      <c r="E22" s="210"/>
      <c r="F22" s="44">
        <f>F14+F21</f>
        <v>8099.3000000000466</v>
      </c>
      <c r="G22" s="44">
        <f t="shared" ref="G22:H22" si="5">G14+G21</f>
        <v>0</v>
      </c>
      <c r="H22" s="44">
        <f t="shared" si="5"/>
        <v>9471.4699999999993</v>
      </c>
      <c r="I22" s="44">
        <v>9471.48</v>
      </c>
      <c r="J22" s="44">
        <v>0</v>
      </c>
      <c r="K22" s="44">
        <v>0</v>
      </c>
      <c r="L22" s="44">
        <v>0</v>
      </c>
    </row>
    <row r="23" spans="1:12" ht="18" x14ac:dyDescent="0.25">
      <c r="A23" s="15"/>
      <c r="B23" s="16"/>
      <c r="C23" s="16"/>
      <c r="D23" s="16"/>
      <c r="E23" s="16"/>
      <c r="F23" s="16"/>
      <c r="G23" s="17"/>
      <c r="H23" s="17"/>
      <c r="I23" s="17"/>
      <c r="J23" s="17"/>
      <c r="K23" s="17"/>
      <c r="L23" s="17"/>
    </row>
    <row r="24" spans="1:12" ht="15.75" x14ac:dyDescent="0.25">
      <c r="A24" s="206" t="s">
        <v>58</v>
      </c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</row>
    <row r="25" spans="1:12" ht="15.75" x14ac:dyDescent="0.25">
      <c r="A25" s="52"/>
      <c r="B25" s="53"/>
      <c r="C25" s="53"/>
      <c r="D25" s="53"/>
      <c r="E25" s="53"/>
      <c r="F25" s="53"/>
      <c r="G25" s="53"/>
      <c r="H25" s="53"/>
      <c r="I25" s="124"/>
      <c r="J25" s="192"/>
      <c r="K25" s="192"/>
      <c r="L25" s="53"/>
    </row>
    <row r="26" spans="1:12" ht="23.25" customHeight="1" x14ac:dyDescent="0.25">
      <c r="A26" s="20"/>
      <c r="B26" s="21"/>
      <c r="C26" s="21"/>
      <c r="D26" s="22"/>
      <c r="E26" s="23"/>
      <c r="F26" s="3" t="s">
        <v>50</v>
      </c>
      <c r="G26" s="3" t="s">
        <v>51</v>
      </c>
      <c r="H26" s="142" t="s">
        <v>187</v>
      </c>
      <c r="I26" s="142" t="s">
        <v>202</v>
      </c>
      <c r="J26" s="201" t="s">
        <v>216</v>
      </c>
      <c r="K26" s="201" t="s">
        <v>217</v>
      </c>
      <c r="L26" s="201" t="s">
        <v>218</v>
      </c>
    </row>
    <row r="27" spans="1:12" ht="30" customHeight="1" x14ac:dyDescent="0.25">
      <c r="A27" s="221" t="s">
        <v>59</v>
      </c>
      <c r="B27" s="222"/>
      <c r="C27" s="222"/>
      <c r="D27" s="222"/>
      <c r="E27" s="223"/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1">
        <v>0</v>
      </c>
    </row>
    <row r="28" spans="1:12" ht="15" customHeight="1" x14ac:dyDescent="0.25">
      <c r="A28" s="216" t="s">
        <v>60</v>
      </c>
      <c r="B28" s="210"/>
      <c r="C28" s="210"/>
      <c r="D28" s="210"/>
      <c r="E28" s="210"/>
      <c r="F28" s="32">
        <f>F22+F27</f>
        <v>8099.3000000000466</v>
      </c>
      <c r="G28" s="32">
        <f t="shared" ref="G28:H28" si="6">G22+G27</f>
        <v>0</v>
      </c>
      <c r="H28" s="32">
        <f t="shared" si="6"/>
        <v>9471.4699999999993</v>
      </c>
      <c r="I28" s="32">
        <v>9471.48</v>
      </c>
      <c r="J28" s="32">
        <v>0</v>
      </c>
      <c r="K28" s="32">
        <v>0</v>
      </c>
      <c r="L28" s="33">
        <v>0</v>
      </c>
    </row>
    <row r="29" spans="1:12" ht="25.5" customHeight="1" x14ac:dyDescent="0.25">
      <c r="A29" s="209" t="s">
        <v>61</v>
      </c>
      <c r="B29" s="224"/>
      <c r="C29" s="224"/>
      <c r="D29" s="224"/>
      <c r="E29" s="225"/>
      <c r="F29" s="32">
        <f>F14+F21+F27-F28</f>
        <v>0</v>
      </c>
      <c r="G29" s="32">
        <f t="shared" ref="G29:H29" si="7">G14+G21+G27-G28</f>
        <v>0</v>
      </c>
      <c r="H29" s="32">
        <f t="shared" si="7"/>
        <v>0</v>
      </c>
      <c r="I29" s="32">
        <v>0</v>
      </c>
      <c r="J29" s="32">
        <v>0</v>
      </c>
      <c r="K29" s="32">
        <v>0</v>
      </c>
      <c r="L29" s="33">
        <v>0</v>
      </c>
    </row>
    <row r="30" spans="1:12" ht="15" customHeight="1" x14ac:dyDescent="0.25">
      <c r="A30" s="54"/>
      <c r="B30" s="34"/>
      <c r="C30" s="34"/>
      <c r="D30" s="34"/>
      <c r="E30" s="34"/>
      <c r="F30" s="34"/>
      <c r="G30" s="34"/>
      <c r="H30" s="34"/>
      <c r="I30" s="144"/>
      <c r="J30" s="193"/>
      <c r="K30" s="193"/>
      <c r="L30" s="34"/>
    </row>
    <row r="31" spans="1:12" ht="11.25" customHeight="1" x14ac:dyDescent="0.25">
      <c r="A31" s="217" t="s">
        <v>62</v>
      </c>
      <c r="B31" s="217"/>
      <c r="C31" s="217"/>
      <c r="D31" s="217"/>
      <c r="E31" s="217"/>
      <c r="F31" s="217"/>
      <c r="G31" s="217"/>
      <c r="H31" s="217"/>
      <c r="I31" s="217"/>
      <c r="J31" s="217"/>
      <c r="K31" s="217"/>
      <c r="L31" s="217"/>
    </row>
    <row r="32" spans="1:12" ht="29.25" customHeight="1" x14ac:dyDescent="0.25">
      <c r="A32" s="35"/>
      <c r="B32" s="36"/>
      <c r="C32" s="36"/>
      <c r="D32" s="36"/>
      <c r="E32" s="36"/>
      <c r="F32" s="36"/>
      <c r="G32" s="37"/>
      <c r="H32" s="37"/>
      <c r="I32" s="37"/>
      <c r="J32" s="37"/>
      <c r="K32" s="37"/>
      <c r="L32" s="37"/>
    </row>
    <row r="33" spans="1:12" ht="25.5" x14ac:dyDescent="0.25">
      <c r="A33" s="38"/>
      <c r="B33" s="39"/>
      <c r="C33" s="39"/>
      <c r="D33" s="40"/>
      <c r="E33" s="41"/>
      <c r="F33" s="42" t="s">
        <v>50</v>
      </c>
      <c r="G33" s="42" t="s">
        <v>51</v>
      </c>
      <c r="H33" s="142" t="s">
        <v>187</v>
      </c>
      <c r="I33" s="142" t="s">
        <v>202</v>
      </c>
      <c r="J33" s="201" t="s">
        <v>216</v>
      </c>
      <c r="K33" s="201" t="s">
        <v>217</v>
      </c>
      <c r="L33" s="201" t="s">
        <v>218</v>
      </c>
    </row>
    <row r="34" spans="1:12" x14ac:dyDescent="0.25">
      <c r="A34" s="221" t="s">
        <v>59</v>
      </c>
      <c r="B34" s="222"/>
      <c r="C34" s="222"/>
      <c r="D34" s="222"/>
      <c r="E34" s="223"/>
      <c r="F34" s="30">
        <v>0</v>
      </c>
      <c r="G34" s="30">
        <v>0</v>
      </c>
      <c r="H34" s="30">
        <f>G37</f>
        <v>0</v>
      </c>
      <c r="I34" s="30">
        <v>0</v>
      </c>
      <c r="J34" s="30">
        <v>0</v>
      </c>
      <c r="K34" s="30">
        <v>0</v>
      </c>
      <c r="L34" s="31">
        <f>H37</f>
        <v>0</v>
      </c>
    </row>
    <row r="35" spans="1:12" ht="27" customHeight="1" x14ac:dyDescent="0.25">
      <c r="A35" s="221" t="s">
        <v>4</v>
      </c>
      <c r="B35" s="222"/>
      <c r="C35" s="222"/>
      <c r="D35" s="222"/>
      <c r="E35" s="223"/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1">
        <v>0</v>
      </c>
    </row>
    <row r="36" spans="1:12" x14ac:dyDescent="0.25">
      <c r="A36" s="221" t="s">
        <v>63</v>
      </c>
      <c r="B36" s="226"/>
      <c r="C36" s="226"/>
      <c r="D36" s="226"/>
      <c r="E36" s="227"/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1">
        <v>0</v>
      </c>
    </row>
    <row r="37" spans="1:12" ht="15" customHeight="1" x14ac:dyDescent="0.25">
      <c r="A37" s="216" t="s">
        <v>60</v>
      </c>
      <c r="B37" s="210"/>
      <c r="C37" s="210"/>
      <c r="D37" s="210"/>
      <c r="E37" s="210"/>
      <c r="F37" s="24">
        <f>F34-F35+F36</f>
        <v>0</v>
      </c>
      <c r="G37" s="24">
        <f t="shared" ref="G37:L37" si="8">G34-G35+G36</f>
        <v>0</v>
      </c>
      <c r="H37" s="24">
        <f t="shared" si="8"/>
        <v>0</v>
      </c>
      <c r="I37" s="24">
        <v>0</v>
      </c>
      <c r="J37" s="24">
        <v>0</v>
      </c>
      <c r="K37" s="24">
        <v>0</v>
      </c>
      <c r="L37" s="43">
        <f t="shared" si="8"/>
        <v>0</v>
      </c>
    </row>
    <row r="39" spans="1:12" x14ac:dyDescent="0.25">
      <c r="A39" s="219" t="s">
        <v>64</v>
      </c>
      <c r="B39" s="220"/>
      <c r="C39" s="220"/>
      <c r="D39" s="220"/>
      <c r="E39" s="220"/>
      <c r="F39" s="220"/>
      <c r="G39" s="220"/>
      <c r="H39" s="220"/>
      <c r="I39" s="220"/>
      <c r="J39" s="220"/>
      <c r="K39" s="220"/>
      <c r="L39" s="220"/>
    </row>
  </sheetData>
  <mergeCells count="24">
    <mergeCell ref="A39:L39"/>
    <mergeCell ref="A21:E21"/>
    <mergeCell ref="A22:E22"/>
    <mergeCell ref="A24:L24"/>
    <mergeCell ref="A27:E27"/>
    <mergeCell ref="A28:E28"/>
    <mergeCell ref="A29:E29"/>
    <mergeCell ref="A31:L31"/>
    <mergeCell ref="A34:E34"/>
    <mergeCell ref="A35:E35"/>
    <mergeCell ref="A36:E36"/>
    <mergeCell ref="A37:E37"/>
    <mergeCell ref="A20:E20"/>
    <mergeCell ref="A1:L1"/>
    <mergeCell ref="A3:L3"/>
    <mergeCell ref="A5:L5"/>
    <mergeCell ref="A8:E8"/>
    <mergeCell ref="A9:E9"/>
    <mergeCell ref="A10:E10"/>
    <mergeCell ref="A12:E12"/>
    <mergeCell ref="A13:E13"/>
    <mergeCell ref="A14:E14"/>
    <mergeCell ref="A16:L16"/>
    <mergeCell ref="A19:E19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2"/>
  <sheetViews>
    <sheetView topLeftCell="A42" zoomScale="85" zoomScaleNormal="85" workbookViewId="0">
      <selection activeCell="D68" sqref="D68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5.42578125" bestFit="1" customWidth="1"/>
    <col min="4" max="4" width="42.7109375" customWidth="1"/>
    <col min="5" max="5" width="22.5703125" customWidth="1"/>
    <col min="6" max="6" width="20.5703125" customWidth="1"/>
    <col min="7" max="7" width="20.7109375" customWidth="1"/>
    <col min="8" max="10" width="20.7109375" style="127" customWidth="1"/>
    <col min="11" max="11" width="17.140625" customWidth="1"/>
  </cols>
  <sheetData>
    <row r="1" spans="1:12" ht="42" customHeight="1" x14ac:dyDescent="0.25">
      <c r="A1" s="206" t="s">
        <v>220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</row>
    <row r="2" spans="1:12" ht="18" customHeight="1" x14ac:dyDescent="0.25">
      <c r="A2" s="4"/>
      <c r="B2" s="4"/>
      <c r="C2" s="4"/>
      <c r="D2" s="4"/>
      <c r="E2" s="18"/>
      <c r="F2" s="4"/>
      <c r="G2" s="4"/>
      <c r="H2" s="18"/>
      <c r="I2" s="18"/>
      <c r="J2" s="18"/>
    </row>
    <row r="3" spans="1:12" ht="15.75" customHeight="1" x14ac:dyDescent="0.25">
      <c r="A3" s="206" t="s">
        <v>22</v>
      </c>
      <c r="B3" s="206"/>
      <c r="C3" s="206"/>
      <c r="D3" s="206"/>
      <c r="E3" s="206"/>
      <c r="F3" s="206"/>
      <c r="G3" s="206"/>
      <c r="H3" s="206"/>
      <c r="I3" s="206"/>
      <c r="J3" s="206"/>
      <c r="K3" s="206"/>
    </row>
    <row r="4" spans="1:12" ht="18" x14ac:dyDescent="0.25">
      <c r="A4" s="4"/>
      <c r="B4" s="4"/>
      <c r="C4" s="4"/>
      <c r="D4" s="4"/>
      <c r="E4" s="18"/>
      <c r="F4" s="5"/>
      <c r="G4" s="5"/>
      <c r="H4" s="5"/>
      <c r="I4" s="5"/>
      <c r="J4" s="5"/>
    </row>
    <row r="5" spans="1:12" ht="18" customHeight="1" x14ac:dyDescent="0.25">
      <c r="A5" s="206" t="s">
        <v>8</v>
      </c>
      <c r="B5" s="206"/>
      <c r="C5" s="206"/>
      <c r="D5" s="206"/>
      <c r="E5" s="206"/>
      <c r="F5" s="206"/>
      <c r="G5" s="206"/>
      <c r="H5" s="206"/>
      <c r="I5" s="206"/>
      <c r="J5" s="206"/>
      <c r="K5" s="206"/>
    </row>
    <row r="6" spans="1:12" ht="18" x14ac:dyDescent="0.25">
      <c r="A6" s="4"/>
      <c r="B6" s="4"/>
      <c r="C6" s="4"/>
      <c r="D6" s="4"/>
      <c r="E6" s="18"/>
      <c r="F6" s="5"/>
      <c r="G6" s="5"/>
      <c r="H6" s="5"/>
      <c r="I6" s="5"/>
      <c r="J6" s="5"/>
    </row>
    <row r="7" spans="1:12" ht="15.75" customHeight="1" x14ac:dyDescent="0.25">
      <c r="A7" s="206" t="s">
        <v>1</v>
      </c>
      <c r="B7" s="206"/>
      <c r="C7" s="206"/>
      <c r="D7" s="206"/>
      <c r="E7" s="206"/>
      <c r="F7" s="206"/>
      <c r="G7" s="206"/>
      <c r="H7" s="206"/>
      <c r="I7" s="206"/>
      <c r="J7" s="206"/>
      <c r="K7" s="206"/>
    </row>
    <row r="8" spans="1:12" ht="18" x14ac:dyDescent="0.25">
      <c r="A8" s="4"/>
      <c r="B8" s="4"/>
      <c r="C8" s="4"/>
      <c r="D8" s="4"/>
      <c r="E8" s="18"/>
      <c r="F8" s="5"/>
      <c r="G8" s="5"/>
      <c r="H8" s="5"/>
      <c r="I8" s="5"/>
      <c r="J8" s="5"/>
    </row>
    <row r="9" spans="1:12" ht="25.5" x14ac:dyDescent="0.25">
      <c r="A9" s="116" t="s">
        <v>9</v>
      </c>
      <c r="B9" s="149" t="s">
        <v>10</v>
      </c>
      <c r="C9" s="149" t="s">
        <v>11</v>
      </c>
      <c r="D9" s="149" t="s">
        <v>7</v>
      </c>
      <c r="E9" s="149" t="s">
        <v>188</v>
      </c>
      <c r="F9" s="121" t="s">
        <v>32</v>
      </c>
      <c r="G9" s="122" t="s">
        <v>187</v>
      </c>
      <c r="H9" s="122" t="s">
        <v>202</v>
      </c>
      <c r="I9" s="202" t="s">
        <v>216</v>
      </c>
      <c r="J9" s="202" t="s">
        <v>217</v>
      </c>
      <c r="K9" s="202" t="s">
        <v>218</v>
      </c>
      <c r="L9" s="114"/>
    </row>
    <row r="10" spans="1:12" ht="15.75" customHeight="1" x14ac:dyDescent="0.25">
      <c r="A10" s="8">
        <v>6</v>
      </c>
      <c r="B10" s="8"/>
      <c r="C10" s="8"/>
      <c r="D10" s="8" t="s">
        <v>12</v>
      </c>
      <c r="E10" s="113">
        <f>E11+E15+E17+E20+E23</f>
        <v>673085.43</v>
      </c>
      <c r="F10" s="130">
        <f>F11+F17+F20+F23</f>
        <v>585652.11</v>
      </c>
      <c r="G10" s="130">
        <f>G11+G15+G17+G20+G23</f>
        <v>633000.89999999991</v>
      </c>
      <c r="H10" s="130">
        <f>H11+H15+H17+H20+H23</f>
        <v>797552.45</v>
      </c>
      <c r="I10" s="130">
        <f>I11+I15+I17+I20+I23</f>
        <v>798627.25</v>
      </c>
      <c r="J10" s="130">
        <f>J11+J15+J17+J20+J23</f>
        <v>775627.25</v>
      </c>
      <c r="K10" s="130">
        <f>K11+K15+K17+K20+K23</f>
        <v>775627.25</v>
      </c>
      <c r="L10" s="114"/>
    </row>
    <row r="11" spans="1:12" ht="25.5" x14ac:dyDescent="0.25">
      <c r="A11" s="8"/>
      <c r="B11" s="8">
        <v>63</v>
      </c>
      <c r="C11" s="8"/>
      <c r="D11" s="8" t="s">
        <v>28</v>
      </c>
      <c r="E11" s="113">
        <v>557143.31000000006</v>
      </c>
      <c r="F11" s="130">
        <f>F12+F13</f>
        <v>481124.96</v>
      </c>
      <c r="G11" s="130">
        <f>G12+G13</f>
        <v>481339.96</v>
      </c>
      <c r="H11" s="130">
        <f>H12+H13+H14</f>
        <v>653605.07999999996</v>
      </c>
      <c r="I11" s="130">
        <f>I12+I13</f>
        <v>652092.68999999994</v>
      </c>
      <c r="J11" s="130">
        <f>J12+J13</f>
        <v>652092.68999999994</v>
      </c>
      <c r="K11" s="130">
        <f>K12+K13+K14</f>
        <v>652092.68999999994</v>
      </c>
      <c r="L11" s="114"/>
    </row>
    <row r="12" spans="1:12" x14ac:dyDescent="0.25">
      <c r="A12" s="9"/>
      <c r="B12" s="9"/>
      <c r="C12" s="10" t="s">
        <v>44</v>
      </c>
      <c r="D12" s="10" t="s">
        <v>80</v>
      </c>
      <c r="E12" s="49">
        <v>557143.31000000006</v>
      </c>
      <c r="F12" s="131">
        <v>447825.13</v>
      </c>
      <c r="G12" s="131">
        <v>448040.13</v>
      </c>
      <c r="H12" s="131">
        <v>624025.07999999996</v>
      </c>
      <c r="I12" s="131">
        <v>622542.68999999994</v>
      </c>
      <c r="J12" s="131">
        <v>622542.68999999994</v>
      </c>
      <c r="K12" s="131">
        <v>622542.68999999994</v>
      </c>
      <c r="L12" s="114"/>
    </row>
    <row r="13" spans="1:12" x14ac:dyDescent="0.25">
      <c r="A13" s="9"/>
      <c r="B13" s="19"/>
      <c r="C13" s="10" t="s">
        <v>34</v>
      </c>
      <c r="D13" s="10" t="s">
        <v>205</v>
      </c>
      <c r="E13" s="49">
        <v>0</v>
      </c>
      <c r="F13" s="131">
        <v>33299.83</v>
      </c>
      <c r="G13" s="131">
        <v>33299.83</v>
      </c>
      <c r="H13" s="131">
        <v>29550</v>
      </c>
      <c r="I13" s="131">
        <v>29550</v>
      </c>
      <c r="J13" s="131">
        <v>29550</v>
      </c>
      <c r="K13" s="131">
        <v>29550</v>
      </c>
      <c r="L13" s="114"/>
    </row>
    <row r="14" spans="1:12" s="127" customFormat="1" x14ac:dyDescent="0.25">
      <c r="A14" s="9"/>
      <c r="B14" s="19"/>
      <c r="C14" s="10" t="s">
        <v>203</v>
      </c>
      <c r="D14" s="10" t="s">
        <v>204</v>
      </c>
      <c r="E14" s="49">
        <v>0</v>
      </c>
      <c r="F14" s="131">
        <v>0</v>
      </c>
      <c r="G14" s="131">
        <v>0</v>
      </c>
      <c r="H14" s="131">
        <v>30</v>
      </c>
      <c r="I14" s="131">
        <v>0</v>
      </c>
      <c r="J14" s="131">
        <v>0</v>
      </c>
      <c r="K14" s="131">
        <v>0</v>
      </c>
      <c r="L14" s="114"/>
    </row>
    <row r="15" spans="1:12" x14ac:dyDescent="0.25">
      <c r="A15" s="9"/>
      <c r="B15" s="8">
        <v>64</v>
      </c>
      <c r="C15" s="8"/>
      <c r="D15" s="8" t="s">
        <v>37</v>
      </c>
      <c r="E15" s="113">
        <v>0.01</v>
      </c>
      <c r="F15" s="130">
        <v>0</v>
      </c>
      <c r="G15" s="130">
        <v>0.66</v>
      </c>
      <c r="H15" s="130">
        <v>0.66</v>
      </c>
      <c r="I15" s="130">
        <v>0.66</v>
      </c>
      <c r="J15" s="130">
        <v>0.66</v>
      </c>
      <c r="K15" s="130">
        <v>0.66</v>
      </c>
      <c r="L15" s="114"/>
    </row>
    <row r="16" spans="1:12" s="26" customFormat="1" x14ac:dyDescent="0.25">
      <c r="A16" s="10"/>
      <c r="B16" s="13"/>
      <c r="C16" s="13" t="s">
        <v>38</v>
      </c>
      <c r="D16" s="13" t="s">
        <v>39</v>
      </c>
      <c r="E16" s="50">
        <v>0.01</v>
      </c>
      <c r="F16" s="101">
        <v>0</v>
      </c>
      <c r="G16" s="101">
        <v>0.66</v>
      </c>
      <c r="H16" s="101">
        <v>0.66</v>
      </c>
      <c r="I16" s="101">
        <v>0.66</v>
      </c>
      <c r="J16" s="101">
        <v>0.66</v>
      </c>
      <c r="K16" s="101">
        <v>0.66</v>
      </c>
      <c r="L16" s="191"/>
    </row>
    <row r="17" spans="1:12" ht="38.25" x14ac:dyDescent="0.25">
      <c r="A17" s="9"/>
      <c r="B17" s="8">
        <v>65</v>
      </c>
      <c r="C17" s="8"/>
      <c r="D17" s="8" t="s">
        <v>40</v>
      </c>
      <c r="E17" s="113">
        <f>E18+E19</f>
        <v>9999.2199999999993</v>
      </c>
      <c r="F17" s="130">
        <f>F19</f>
        <v>6169.6</v>
      </c>
      <c r="G17" s="130">
        <v>9500</v>
      </c>
      <c r="H17" s="130">
        <v>9669.6</v>
      </c>
      <c r="I17" s="130">
        <f>I19</f>
        <v>9669.6</v>
      </c>
      <c r="J17" s="130">
        <f>J19</f>
        <v>9669.6</v>
      </c>
      <c r="K17" s="130">
        <v>9669.6</v>
      </c>
      <c r="L17" s="114"/>
    </row>
    <row r="18" spans="1:12" s="26" customFormat="1" x14ac:dyDescent="0.25">
      <c r="A18" s="10"/>
      <c r="B18" s="13"/>
      <c r="C18" s="13" t="s">
        <v>38</v>
      </c>
      <c r="D18" s="13" t="s">
        <v>39</v>
      </c>
      <c r="E18" s="50">
        <v>0</v>
      </c>
      <c r="F18" s="101">
        <v>0</v>
      </c>
      <c r="G18" s="101">
        <v>0</v>
      </c>
      <c r="H18" s="101">
        <v>0</v>
      </c>
      <c r="I18" s="101">
        <v>0</v>
      </c>
      <c r="J18" s="101">
        <v>0</v>
      </c>
      <c r="K18" s="101">
        <v>0</v>
      </c>
      <c r="L18" s="191"/>
    </row>
    <row r="19" spans="1:12" ht="25.5" x14ac:dyDescent="0.25">
      <c r="A19" s="9"/>
      <c r="B19" s="9"/>
      <c r="C19" s="10" t="s">
        <v>69</v>
      </c>
      <c r="D19" s="12" t="s">
        <v>36</v>
      </c>
      <c r="E19" s="51">
        <v>9999.2199999999993</v>
      </c>
      <c r="F19" s="131">
        <v>6169.6</v>
      </c>
      <c r="G19" s="131">
        <v>9500</v>
      </c>
      <c r="H19" s="131">
        <v>9669.6</v>
      </c>
      <c r="I19" s="131">
        <v>9669.6</v>
      </c>
      <c r="J19" s="131">
        <v>9669.6</v>
      </c>
      <c r="K19" s="131">
        <v>9669.6</v>
      </c>
      <c r="L19" s="114"/>
    </row>
    <row r="20" spans="1:12" ht="38.25" x14ac:dyDescent="0.25">
      <c r="A20" s="9"/>
      <c r="B20" s="8">
        <v>66</v>
      </c>
      <c r="C20" s="8"/>
      <c r="D20" s="8" t="s">
        <v>41</v>
      </c>
      <c r="E20" s="113">
        <v>1866.6</v>
      </c>
      <c r="F20" s="130">
        <f>F21+F22</f>
        <v>132.72999999999999</v>
      </c>
      <c r="G20" s="130">
        <v>132.72999999999999</v>
      </c>
      <c r="H20" s="130">
        <v>132.72</v>
      </c>
      <c r="I20" s="130">
        <f>I21+I22</f>
        <v>132.72999999999999</v>
      </c>
      <c r="J20" s="130">
        <f>J21+J22</f>
        <v>132.72999999999999</v>
      </c>
      <c r="K20" s="130">
        <v>132.72999999999999</v>
      </c>
      <c r="L20" s="114"/>
    </row>
    <row r="21" spans="1:12" s="26" customFormat="1" x14ac:dyDescent="0.25">
      <c r="A21" s="10"/>
      <c r="B21" s="13"/>
      <c r="C21" s="13" t="s">
        <v>38</v>
      </c>
      <c r="D21" s="13" t="s">
        <v>39</v>
      </c>
      <c r="E21" s="50">
        <v>0</v>
      </c>
      <c r="F21" s="101">
        <v>0</v>
      </c>
      <c r="G21" s="101">
        <v>0</v>
      </c>
      <c r="H21" s="101">
        <v>0</v>
      </c>
      <c r="I21" s="101">
        <v>0</v>
      </c>
      <c r="J21" s="101">
        <v>0</v>
      </c>
      <c r="K21" s="101">
        <v>0</v>
      </c>
      <c r="L21" s="191"/>
    </row>
    <row r="22" spans="1:12" s="26" customFormat="1" x14ac:dyDescent="0.25">
      <c r="A22" s="10"/>
      <c r="B22" s="13"/>
      <c r="C22" s="13" t="s">
        <v>42</v>
      </c>
      <c r="D22" s="13" t="s">
        <v>67</v>
      </c>
      <c r="E22" s="50">
        <v>1866.6</v>
      </c>
      <c r="F22" s="101">
        <v>132.72999999999999</v>
      </c>
      <c r="G22" s="101">
        <v>132.72999999999999</v>
      </c>
      <c r="H22" s="101">
        <v>132.72999999999999</v>
      </c>
      <c r="I22" s="101">
        <v>132.72999999999999</v>
      </c>
      <c r="J22" s="101">
        <v>132.72999999999999</v>
      </c>
      <c r="K22" s="101">
        <v>132.72999999999999</v>
      </c>
      <c r="L22" s="191"/>
    </row>
    <row r="23" spans="1:12" ht="25.5" x14ac:dyDescent="0.25">
      <c r="A23" s="9"/>
      <c r="B23" s="19">
        <v>67</v>
      </c>
      <c r="C23" s="48"/>
      <c r="D23" s="8" t="s">
        <v>30</v>
      </c>
      <c r="E23" s="113">
        <f>E25</f>
        <v>104076.29</v>
      </c>
      <c r="F23" s="130">
        <f>F24+F25+F26</f>
        <v>98224.82</v>
      </c>
      <c r="G23" s="130">
        <f>G24+G25+G26</f>
        <v>142027.54999999999</v>
      </c>
      <c r="H23" s="130">
        <f>H24+H25+H26</f>
        <v>134144.39000000001</v>
      </c>
      <c r="I23" s="130">
        <f>I24+I25+I26</f>
        <v>136731.57</v>
      </c>
      <c r="J23" s="130">
        <f>J24+J25</f>
        <v>113731.57</v>
      </c>
      <c r="K23" s="130">
        <f>K24+K25+K26</f>
        <v>113731.57</v>
      </c>
      <c r="L23" s="114"/>
    </row>
    <row r="24" spans="1:12" x14ac:dyDescent="0.25">
      <c r="A24" s="11"/>
      <c r="B24" s="11"/>
      <c r="C24" s="10" t="s">
        <v>43</v>
      </c>
      <c r="D24" s="10" t="s">
        <v>13</v>
      </c>
      <c r="E24" s="49">
        <v>0</v>
      </c>
      <c r="F24" s="131">
        <v>42401.51</v>
      </c>
      <c r="G24" s="133">
        <v>65551.539999999994</v>
      </c>
      <c r="H24" s="133">
        <v>60934.96</v>
      </c>
      <c r="I24" s="133">
        <v>60644.99</v>
      </c>
      <c r="J24" s="133">
        <v>51444.99</v>
      </c>
      <c r="K24" s="133">
        <v>51444.99</v>
      </c>
      <c r="L24" s="114"/>
    </row>
    <row r="25" spans="1:12" x14ac:dyDescent="0.25">
      <c r="A25" s="11"/>
      <c r="B25" s="11"/>
      <c r="C25" s="10" t="s">
        <v>35</v>
      </c>
      <c r="D25" s="10" t="s">
        <v>46</v>
      </c>
      <c r="E25" s="49">
        <v>104076.29</v>
      </c>
      <c r="F25" s="131">
        <v>51053.31</v>
      </c>
      <c r="G25" s="133">
        <v>71706.009999999995</v>
      </c>
      <c r="H25" s="133">
        <v>65356.98</v>
      </c>
      <c r="I25" s="133">
        <v>62286.58</v>
      </c>
      <c r="J25" s="133">
        <v>62286.58</v>
      </c>
      <c r="K25" s="133">
        <v>62286.58</v>
      </c>
      <c r="L25" s="114"/>
    </row>
    <row r="26" spans="1:12" x14ac:dyDescent="0.25">
      <c r="A26" s="9"/>
      <c r="B26" s="19"/>
      <c r="C26" s="10" t="s">
        <v>68</v>
      </c>
      <c r="D26" s="10" t="s">
        <v>45</v>
      </c>
      <c r="E26" s="49">
        <v>0</v>
      </c>
      <c r="F26" s="131">
        <v>4770</v>
      </c>
      <c r="G26" s="131">
        <v>4770</v>
      </c>
      <c r="H26" s="131">
        <v>7852.45</v>
      </c>
      <c r="I26" s="131">
        <v>13800</v>
      </c>
      <c r="J26" s="131">
        <v>0</v>
      </c>
      <c r="K26" s="131">
        <v>0</v>
      </c>
      <c r="L26" s="114"/>
    </row>
    <row r="27" spans="1:12" x14ac:dyDescent="0.25">
      <c r="A27" s="9"/>
      <c r="B27" s="19" t="s">
        <v>29</v>
      </c>
      <c r="C27" s="10"/>
      <c r="D27" s="12"/>
      <c r="E27" s="51"/>
      <c r="F27" s="131"/>
      <c r="G27" s="131"/>
      <c r="H27" s="131"/>
      <c r="I27" s="131"/>
      <c r="J27" s="131"/>
      <c r="K27" s="131"/>
      <c r="L27" s="114"/>
    </row>
    <row r="28" spans="1:12" x14ac:dyDescent="0.25">
      <c r="A28" s="114"/>
      <c r="B28" s="114"/>
      <c r="C28" s="114"/>
      <c r="D28" s="114"/>
      <c r="E28" s="114"/>
      <c r="F28" s="114"/>
      <c r="G28" s="114"/>
      <c r="H28" s="114"/>
      <c r="I28" s="114"/>
      <c r="J28" s="114"/>
      <c r="K28" s="114"/>
      <c r="L28" s="114"/>
    </row>
    <row r="29" spans="1:12" ht="15.75" customHeight="1" x14ac:dyDescent="0.25">
      <c r="A29" s="217" t="s">
        <v>14</v>
      </c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114"/>
    </row>
    <row r="30" spans="1:12" ht="18" x14ac:dyDescent="0.25">
      <c r="A30" s="143"/>
      <c r="B30" s="143"/>
      <c r="C30" s="143"/>
      <c r="D30" s="143"/>
      <c r="E30" s="143"/>
      <c r="F30" s="148"/>
      <c r="G30" s="148"/>
      <c r="H30" s="148"/>
      <c r="I30" s="148"/>
      <c r="J30" s="148"/>
      <c r="K30" s="114"/>
      <c r="L30" s="114"/>
    </row>
    <row r="31" spans="1:12" ht="25.5" x14ac:dyDescent="0.25">
      <c r="A31" s="116" t="s">
        <v>9</v>
      </c>
      <c r="B31" s="149" t="s">
        <v>10</v>
      </c>
      <c r="C31" s="149" t="s">
        <v>11</v>
      </c>
      <c r="D31" s="149" t="s">
        <v>15</v>
      </c>
      <c r="E31" s="149" t="s">
        <v>188</v>
      </c>
      <c r="F31" s="116" t="s">
        <v>32</v>
      </c>
      <c r="G31" s="122" t="s">
        <v>187</v>
      </c>
      <c r="H31" s="122" t="s">
        <v>202</v>
      </c>
      <c r="I31" s="202" t="s">
        <v>216</v>
      </c>
      <c r="J31" s="202" t="s">
        <v>217</v>
      </c>
      <c r="K31" s="202" t="s">
        <v>218</v>
      </c>
      <c r="L31" s="114"/>
    </row>
    <row r="32" spans="1:12" ht="15.75" customHeight="1" x14ac:dyDescent="0.25">
      <c r="A32" s="55">
        <v>3</v>
      </c>
      <c r="B32" s="55"/>
      <c r="C32" s="55"/>
      <c r="D32" s="55" t="s">
        <v>16</v>
      </c>
      <c r="E32" s="57">
        <f>E33+E40+E51+E57+E62+E65</f>
        <v>664986.13</v>
      </c>
      <c r="F32" s="137">
        <f>F33+F40+F51+F57</f>
        <v>588904.24</v>
      </c>
      <c r="G32" s="137">
        <f>G33+G40+G51+G57+G62</f>
        <v>635483.36999999988</v>
      </c>
      <c r="H32" s="137">
        <f>H33+H40+H51+H54+H57+H62+H65</f>
        <v>807023.92999999993</v>
      </c>
      <c r="I32" s="137">
        <f>I33+I40+I51+I54+I57+I62+I65</f>
        <v>798627.25</v>
      </c>
      <c r="J32" s="137">
        <f>J33+J40+J51+J57+J62</f>
        <v>768633.62</v>
      </c>
      <c r="K32" s="137">
        <f>K33+K40+K51+K54+K57+K62</f>
        <v>768633.62</v>
      </c>
      <c r="L32" s="114"/>
    </row>
    <row r="33" spans="1:12" ht="15.75" customHeight="1" x14ac:dyDescent="0.25">
      <c r="A33" s="55"/>
      <c r="B33" s="55">
        <v>31</v>
      </c>
      <c r="C33" s="55"/>
      <c r="D33" s="55" t="s">
        <v>17</v>
      </c>
      <c r="E33" s="57">
        <v>520839.87</v>
      </c>
      <c r="F33" s="137">
        <f>F34+F36+F37+F38</f>
        <v>447661.30000000005</v>
      </c>
      <c r="G33" s="137">
        <f>G34+G36+G37+G38</f>
        <v>483311.43</v>
      </c>
      <c r="H33" s="137">
        <f>H34+H35+H36+H37+H38</f>
        <v>646799.42000000004</v>
      </c>
      <c r="I33" s="137">
        <f>I34+I35+I36+I37+I38</f>
        <v>653830</v>
      </c>
      <c r="J33" s="137">
        <f>J34+J35+J36+J37+J38</f>
        <v>632030</v>
      </c>
      <c r="K33" s="137">
        <f>K34+K35+K36+K37+K38</f>
        <v>632030</v>
      </c>
      <c r="L33" s="114"/>
    </row>
    <row r="34" spans="1:12" x14ac:dyDescent="0.25">
      <c r="A34" s="9"/>
      <c r="B34" s="9"/>
      <c r="C34" s="10" t="s">
        <v>43</v>
      </c>
      <c r="D34" s="10" t="s">
        <v>13</v>
      </c>
      <c r="E34" s="49">
        <v>4624.9399999999996</v>
      </c>
      <c r="F34" s="131">
        <v>6034.18</v>
      </c>
      <c r="G34" s="131">
        <v>41684.31</v>
      </c>
      <c r="H34" s="131">
        <v>40023.93</v>
      </c>
      <c r="I34" s="131">
        <v>40080</v>
      </c>
      <c r="J34" s="131">
        <v>31480</v>
      </c>
      <c r="K34" s="131">
        <v>31480</v>
      </c>
      <c r="L34" s="114"/>
    </row>
    <row r="35" spans="1:12" x14ac:dyDescent="0.25">
      <c r="A35" s="11"/>
      <c r="B35" s="11"/>
      <c r="C35" s="10" t="s">
        <v>35</v>
      </c>
      <c r="D35" s="10" t="s">
        <v>46</v>
      </c>
      <c r="E35" s="49">
        <v>2241.67</v>
      </c>
      <c r="F35" s="131">
        <v>0</v>
      </c>
      <c r="G35" s="133">
        <v>0</v>
      </c>
      <c r="H35" s="133">
        <v>0</v>
      </c>
      <c r="I35" s="133">
        <v>0</v>
      </c>
      <c r="J35" s="133">
        <v>0</v>
      </c>
      <c r="K35" s="133">
        <v>0</v>
      </c>
      <c r="L35" s="114"/>
    </row>
    <row r="36" spans="1:12" x14ac:dyDescent="0.25">
      <c r="A36" s="9"/>
      <c r="B36" s="19"/>
      <c r="C36" s="10" t="s">
        <v>68</v>
      </c>
      <c r="D36" s="10" t="s">
        <v>207</v>
      </c>
      <c r="E36" s="49">
        <v>0</v>
      </c>
      <c r="F36" s="131">
        <v>3641.85</v>
      </c>
      <c r="G36" s="131">
        <v>3641.85</v>
      </c>
      <c r="H36" s="131">
        <v>6225.49</v>
      </c>
      <c r="I36" s="131">
        <v>13200</v>
      </c>
      <c r="J36" s="131">
        <v>0</v>
      </c>
      <c r="K36" s="131">
        <v>0</v>
      </c>
      <c r="L36" s="114"/>
    </row>
    <row r="37" spans="1:12" ht="25.5" x14ac:dyDescent="0.25">
      <c r="A37" s="9"/>
      <c r="B37" s="9"/>
      <c r="C37" s="10" t="s">
        <v>44</v>
      </c>
      <c r="D37" s="12" t="s">
        <v>206</v>
      </c>
      <c r="E37" s="49">
        <v>486221.4</v>
      </c>
      <c r="F37" s="131">
        <v>397504.81</v>
      </c>
      <c r="G37" s="131">
        <v>397504.81</v>
      </c>
      <c r="H37" s="131">
        <v>571500</v>
      </c>
      <c r="I37" s="131">
        <v>571500</v>
      </c>
      <c r="J37" s="131">
        <v>571500</v>
      </c>
      <c r="K37" s="131">
        <v>571500</v>
      </c>
      <c r="L37" s="114"/>
    </row>
    <row r="38" spans="1:12" x14ac:dyDescent="0.25">
      <c r="A38" s="9"/>
      <c r="B38" s="19"/>
      <c r="C38" s="10" t="s">
        <v>34</v>
      </c>
      <c r="D38" s="10" t="s">
        <v>205</v>
      </c>
      <c r="E38" s="49">
        <v>27751.86</v>
      </c>
      <c r="F38" s="131">
        <v>40480.46</v>
      </c>
      <c r="G38" s="131">
        <v>40480.46</v>
      </c>
      <c r="H38" s="131">
        <v>29050</v>
      </c>
      <c r="I38" s="131">
        <v>29050</v>
      </c>
      <c r="J38" s="131">
        <v>29050</v>
      </c>
      <c r="K38" s="131">
        <v>29050</v>
      </c>
      <c r="L38" s="114"/>
    </row>
    <row r="39" spans="1:12" x14ac:dyDescent="0.25">
      <c r="A39" s="9"/>
      <c r="B39" s="9"/>
      <c r="C39" s="10"/>
      <c r="D39" s="10"/>
      <c r="E39" s="49"/>
      <c r="F39" s="131"/>
      <c r="G39" s="131"/>
      <c r="H39" s="131"/>
      <c r="I39" s="131"/>
      <c r="J39" s="131"/>
      <c r="K39" s="131"/>
      <c r="L39" s="114"/>
    </row>
    <row r="40" spans="1:12" x14ac:dyDescent="0.25">
      <c r="A40" s="72"/>
      <c r="B40" s="58">
        <v>32</v>
      </c>
      <c r="C40" s="59"/>
      <c r="D40" s="58" t="s">
        <v>25</v>
      </c>
      <c r="E40" s="60">
        <v>89435.5</v>
      </c>
      <c r="F40" s="137">
        <f>F41+F42+F43+F44+F45+F46+F47+F49</f>
        <v>84223.86</v>
      </c>
      <c r="G40" s="137">
        <f>G41+G42+G43+G44+G45+G46+G47+G49</f>
        <v>96225.12999999999</v>
      </c>
      <c r="H40" s="137">
        <f>H41+H42+H43+H44+H45+H46+H47+H48+H49</f>
        <v>101316.45</v>
      </c>
      <c r="I40" s="137">
        <f>I41+I42+I43+I44+I45+I46+I47+I48+I49</f>
        <v>88091.02</v>
      </c>
      <c r="J40" s="137">
        <f>J41+J42+J43+J44+J45+J46+J47+J48+J49</f>
        <v>86891.02</v>
      </c>
      <c r="K40" s="137">
        <f>K41+K42+K43+K44+K45+K46+K47+K48+K49</f>
        <v>86891.02</v>
      </c>
      <c r="L40" s="114"/>
    </row>
    <row r="41" spans="1:12" x14ac:dyDescent="0.25">
      <c r="A41" s="9"/>
      <c r="B41" s="9"/>
      <c r="C41" s="10" t="s">
        <v>43</v>
      </c>
      <c r="D41" s="10" t="s">
        <v>13</v>
      </c>
      <c r="E41" s="49">
        <v>30196.86</v>
      </c>
      <c r="F41" s="131">
        <v>16147.33</v>
      </c>
      <c r="G41" s="131">
        <v>22214.400000000001</v>
      </c>
      <c r="H41" s="131">
        <v>19258.2</v>
      </c>
      <c r="I41" s="131">
        <v>20344.990000000002</v>
      </c>
      <c r="J41" s="131">
        <v>19744.990000000002</v>
      </c>
      <c r="K41" s="131">
        <v>19744.990000000002</v>
      </c>
      <c r="L41" s="114"/>
    </row>
    <row r="42" spans="1:12" x14ac:dyDescent="0.25">
      <c r="A42" s="9"/>
      <c r="B42" s="9"/>
      <c r="C42" s="13" t="s">
        <v>38</v>
      </c>
      <c r="D42" s="13" t="s">
        <v>39</v>
      </c>
      <c r="E42" s="50">
        <v>0</v>
      </c>
      <c r="F42" s="131">
        <v>0.66</v>
      </c>
      <c r="G42" s="131">
        <v>0.66</v>
      </c>
      <c r="H42" s="131">
        <v>0.66</v>
      </c>
      <c r="I42" s="131">
        <v>0.66</v>
      </c>
      <c r="J42" s="131">
        <v>0.66</v>
      </c>
      <c r="K42" s="131">
        <v>0.66</v>
      </c>
      <c r="L42" s="114"/>
    </row>
    <row r="43" spans="1:12" ht="25.5" x14ac:dyDescent="0.25">
      <c r="A43" s="11"/>
      <c r="B43" s="11"/>
      <c r="C43" s="10" t="s">
        <v>69</v>
      </c>
      <c r="D43" s="12" t="s">
        <v>208</v>
      </c>
      <c r="E43" s="49">
        <v>9450</v>
      </c>
      <c r="F43" s="131">
        <v>6169.6</v>
      </c>
      <c r="G43" s="133">
        <v>9500</v>
      </c>
      <c r="H43" s="133">
        <v>8169.6</v>
      </c>
      <c r="I43" s="133">
        <v>8169.6</v>
      </c>
      <c r="J43" s="133">
        <v>8169.6</v>
      </c>
      <c r="K43" s="133">
        <v>8169.6</v>
      </c>
      <c r="L43" s="114"/>
    </row>
    <row r="44" spans="1:12" x14ac:dyDescent="0.25">
      <c r="A44" s="9"/>
      <c r="B44" s="9"/>
      <c r="C44" s="10" t="s">
        <v>35</v>
      </c>
      <c r="D44" s="12" t="s">
        <v>189</v>
      </c>
      <c r="E44" s="51">
        <v>14692.04</v>
      </c>
      <c r="F44" s="131">
        <v>14034.23</v>
      </c>
      <c r="G44" s="131">
        <v>16638.03</v>
      </c>
      <c r="H44" s="131">
        <v>16638.03</v>
      </c>
      <c r="I44" s="131">
        <v>14336.63</v>
      </c>
      <c r="J44" s="131">
        <v>14336.63</v>
      </c>
      <c r="K44" s="131">
        <v>14336.63</v>
      </c>
      <c r="L44" s="114"/>
    </row>
    <row r="45" spans="1:12" x14ac:dyDescent="0.25">
      <c r="A45" s="9"/>
      <c r="B45" s="19"/>
      <c r="C45" s="10" t="s">
        <v>68</v>
      </c>
      <c r="D45" s="10" t="s">
        <v>207</v>
      </c>
      <c r="E45" s="49"/>
      <c r="F45" s="131">
        <v>1128.1500000000001</v>
      </c>
      <c r="G45" s="131">
        <v>1128.1500000000001</v>
      </c>
      <c r="H45" s="131">
        <v>1626.96</v>
      </c>
      <c r="I45" s="131">
        <v>600</v>
      </c>
      <c r="J45" s="131"/>
      <c r="K45" s="131">
        <v>0</v>
      </c>
      <c r="L45" s="114"/>
    </row>
    <row r="46" spans="1:12" ht="25.5" x14ac:dyDescent="0.25">
      <c r="A46" s="9"/>
      <c r="B46" s="9"/>
      <c r="C46" s="10" t="s">
        <v>44</v>
      </c>
      <c r="D46" s="12" t="s">
        <v>206</v>
      </c>
      <c r="E46" s="49">
        <v>31520</v>
      </c>
      <c r="F46" s="131">
        <v>44320.32</v>
      </c>
      <c r="G46" s="131">
        <v>44320.32</v>
      </c>
      <c r="H46" s="131">
        <v>45488.800000000003</v>
      </c>
      <c r="I46" s="131">
        <v>44006.41</v>
      </c>
      <c r="J46" s="131">
        <v>44006.41</v>
      </c>
      <c r="K46" s="131">
        <v>44006.41</v>
      </c>
      <c r="L46" s="114"/>
    </row>
    <row r="47" spans="1:12" x14ac:dyDescent="0.25">
      <c r="A47" s="9"/>
      <c r="B47" s="19"/>
      <c r="C47" s="10" t="s">
        <v>34</v>
      </c>
      <c r="D47" s="10" t="s">
        <v>205</v>
      </c>
      <c r="E47" s="49">
        <v>3210</v>
      </c>
      <c r="F47" s="131">
        <v>2290.84</v>
      </c>
      <c r="G47" s="131">
        <v>2290.84</v>
      </c>
      <c r="H47" s="131">
        <v>9971.4699999999993</v>
      </c>
      <c r="I47" s="131">
        <v>500</v>
      </c>
      <c r="J47" s="131">
        <v>500</v>
      </c>
      <c r="K47" s="131">
        <v>500</v>
      </c>
      <c r="L47" s="114"/>
    </row>
    <row r="48" spans="1:12" s="127" customFormat="1" x14ac:dyDescent="0.25">
      <c r="A48" s="9"/>
      <c r="B48" s="19"/>
      <c r="C48" s="10" t="s">
        <v>203</v>
      </c>
      <c r="D48" s="10" t="s">
        <v>204</v>
      </c>
      <c r="E48" s="49">
        <v>0</v>
      </c>
      <c r="F48" s="131">
        <v>0</v>
      </c>
      <c r="G48" s="131">
        <v>0</v>
      </c>
      <c r="H48" s="131">
        <v>30</v>
      </c>
      <c r="I48" s="131">
        <v>0</v>
      </c>
      <c r="J48" s="131">
        <v>0</v>
      </c>
      <c r="K48" s="131">
        <v>0</v>
      </c>
      <c r="L48" s="114"/>
    </row>
    <row r="49" spans="1:12" s="26" customFormat="1" x14ac:dyDescent="0.25">
      <c r="A49" s="10"/>
      <c r="B49" s="13"/>
      <c r="C49" s="13" t="s">
        <v>42</v>
      </c>
      <c r="D49" s="13" t="s">
        <v>70</v>
      </c>
      <c r="E49" s="50" t="s">
        <v>201</v>
      </c>
      <c r="F49" s="101">
        <v>132.72999999999999</v>
      </c>
      <c r="G49" s="101">
        <v>132.72999999999999</v>
      </c>
      <c r="H49" s="101">
        <v>132.72999999999999</v>
      </c>
      <c r="I49" s="101">
        <v>132.72999999999999</v>
      </c>
      <c r="J49" s="101">
        <v>132.72999999999999</v>
      </c>
      <c r="K49" s="101">
        <v>132.72999999999999</v>
      </c>
      <c r="L49" s="191"/>
    </row>
    <row r="50" spans="1:12" x14ac:dyDescent="0.25">
      <c r="A50" s="9"/>
      <c r="B50" s="9"/>
      <c r="C50" s="10"/>
      <c r="D50" s="10"/>
      <c r="E50" s="49"/>
      <c r="F50" s="131"/>
      <c r="G50" s="131"/>
      <c r="H50" s="131"/>
      <c r="I50" s="131"/>
      <c r="J50" s="131"/>
      <c r="K50" s="131"/>
      <c r="L50" s="114"/>
    </row>
    <row r="51" spans="1:12" x14ac:dyDescent="0.25">
      <c r="A51" s="72"/>
      <c r="B51" s="58">
        <v>34</v>
      </c>
      <c r="C51" s="59"/>
      <c r="D51" s="58" t="s">
        <v>47</v>
      </c>
      <c r="E51" s="60">
        <f>E52</f>
        <v>722.18</v>
      </c>
      <c r="F51" s="137">
        <f>F52</f>
        <v>531.95000000000005</v>
      </c>
      <c r="G51" s="137">
        <f>G52</f>
        <v>531.95000000000005</v>
      </c>
      <c r="H51" s="137">
        <f>H52</f>
        <v>531.95000000000005</v>
      </c>
      <c r="I51" s="137">
        <f>I52</f>
        <v>531.95000000000005</v>
      </c>
      <c r="J51" s="137">
        <v>531.95000000000005</v>
      </c>
      <c r="K51" s="137">
        <f>K52</f>
        <v>531.95000000000005</v>
      </c>
      <c r="L51" s="114"/>
    </row>
    <row r="52" spans="1:12" x14ac:dyDescent="0.25">
      <c r="A52" s="11"/>
      <c r="B52" s="11"/>
      <c r="C52" s="10" t="s">
        <v>35</v>
      </c>
      <c r="D52" s="10" t="s">
        <v>46</v>
      </c>
      <c r="E52" s="49">
        <v>722.18</v>
      </c>
      <c r="F52" s="131">
        <v>531.95000000000005</v>
      </c>
      <c r="G52" s="133">
        <v>531.95000000000005</v>
      </c>
      <c r="H52" s="133">
        <v>531.95000000000005</v>
      </c>
      <c r="I52" s="133">
        <v>531.95000000000005</v>
      </c>
      <c r="J52" s="133">
        <v>531.95000000000005</v>
      </c>
      <c r="K52" s="133">
        <v>531.95000000000005</v>
      </c>
      <c r="L52" s="114"/>
    </row>
    <row r="53" spans="1:12" x14ac:dyDescent="0.25">
      <c r="A53" s="9"/>
      <c r="B53" s="19"/>
      <c r="C53" s="10"/>
      <c r="D53" s="10"/>
      <c r="E53" s="49"/>
      <c r="F53" s="131"/>
      <c r="G53" s="131"/>
      <c r="H53" s="131"/>
      <c r="I53" s="131"/>
      <c r="J53" s="131"/>
      <c r="K53" s="131"/>
      <c r="L53" s="114"/>
    </row>
    <row r="54" spans="1:12" x14ac:dyDescent="0.25">
      <c r="A54" s="109"/>
      <c r="B54" s="111">
        <v>36</v>
      </c>
      <c r="C54" s="110"/>
      <c r="D54" s="112"/>
      <c r="E54" s="105">
        <v>0</v>
      </c>
      <c r="F54" s="106">
        <v>132.72999999999999</v>
      </c>
      <c r="G54" s="107">
        <v>0</v>
      </c>
      <c r="H54" s="107">
        <v>0</v>
      </c>
      <c r="I54" s="107">
        <v>0</v>
      </c>
      <c r="J54" s="107">
        <v>0</v>
      </c>
      <c r="K54" s="107">
        <v>0</v>
      </c>
      <c r="L54" s="114"/>
    </row>
    <row r="55" spans="1:12" x14ac:dyDescent="0.25">
      <c r="A55" s="9"/>
      <c r="B55" s="19"/>
      <c r="C55" s="10" t="s">
        <v>42</v>
      </c>
      <c r="D55" s="10" t="s">
        <v>70</v>
      </c>
      <c r="E55" s="81">
        <v>0</v>
      </c>
      <c r="F55" s="131">
        <v>132.72999999999999</v>
      </c>
      <c r="G55" s="133">
        <v>0</v>
      </c>
      <c r="H55" s="133">
        <v>0</v>
      </c>
      <c r="I55" s="133">
        <v>0</v>
      </c>
      <c r="J55" s="133"/>
      <c r="K55" s="133">
        <v>0</v>
      </c>
      <c r="L55" s="114"/>
    </row>
    <row r="56" spans="1:12" x14ac:dyDescent="0.25">
      <c r="A56" s="9"/>
      <c r="B56" s="9"/>
      <c r="C56" s="10"/>
      <c r="D56" s="10"/>
      <c r="E56" s="49"/>
      <c r="F56" s="131"/>
      <c r="G56" s="131"/>
      <c r="H56" s="131"/>
      <c r="I56" s="131"/>
      <c r="J56" s="131"/>
      <c r="K56" s="131"/>
      <c r="L56" s="114"/>
    </row>
    <row r="57" spans="1:12" x14ac:dyDescent="0.25">
      <c r="A57" s="72"/>
      <c r="B57" s="58">
        <v>37</v>
      </c>
      <c r="C57" s="59"/>
      <c r="D57" s="58" t="s">
        <v>107</v>
      </c>
      <c r="E57" s="73">
        <f>E58+E59</f>
        <v>45254</v>
      </c>
      <c r="F57" s="137">
        <f>F58+F59</f>
        <v>56487.13</v>
      </c>
      <c r="G57" s="137">
        <f>G58+G59</f>
        <v>55199.86</v>
      </c>
      <c r="H57" s="137">
        <f>H58+H59+H60</f>
        <v>50350.83</v>
      </c>
      <c r="I57" s="137">
        <f>I58+I59+I60</f>
        <v>48918</v>
      </c>
      <c r="J57" s="137">
        <f>J59+J60</f>
        <v>48918</v>
      </c>
      <c r="K57" s="137">
        <f>K58+K59+K60</f>
        <v>48918</v>
      </c>
      <c r="L57" s="114"/>
    </row>
    <row r="58" spans="1:12" x14ac:dyDescent="0.25">
      <c r="A58" s="9"/>
      <c r="B58" s="9"/>
      <c r="C58" s="10" t="s">
        <v>43</v>
      </c>
      <c r="D58" s="10" t="s">
        <v>13</v>
      </c>
      <c r="E58" s="49">
        <v>45254</v>
      </c>
      <c r="F58" s="131">
        <v>20000</v>
      </c>
      <c r="G58" s="131">
        <v>1432.83</v>
      </c>
      <c r="H58" s="131">
        <v>1432.83</v>
      </c>
      <c r="I58" s="131">
        <v>0</v>
      </c>
      <c r="J58" s="131">
        <v>0</v>
      </c>
      <c r="K58" s="131">
        <v>0</v>
      </c>
      <c r="L58" s="114"/>
    </row>
    <row r="59" spans="1:12" x14ac:dyDescent="0.25">
      <c r="A59" s="9"/>
      <c r="B59" s="11"/>
      <c r="C59" s="10" t="s">
        <v>35</v>
      </c>
      <c r="D59" s="10" t="s">
        <v>46</v>
      </c>
      <c r="E59" s="49">
        <v>0</v>
      </c>
      <c r="F59" s="131">
        <v>36487.129999999997</v>
      </c>
      <c r="G59" s="131">
        <v>53767.03</v>
      </c>
      <c r="H59" s="131">
        <v>47418</v>
      </c>
      <c r="I59" s="131">
        <v>47418</v>
      </c>
      <c r="J59" s="131">
        <v>47418</v>
      </c>
      <c r="K59" s="131">
        <v>47418</v>
      </c>
      <c r="L59" s="114"/>
    </row>
    <row r="60" spans="1:12" ht="25.5" x14ac:dyDescent="0.25">
      <c r="A60" s="9"/>
      <c r="B60" s="9"/>
      <c r="C60" s="10" t="s">
        <v>69</v>
      </c>
      <c r="D60" s="12" t="s">
        <v>36</v>
      </c>
      <c r="E60" s="49">
        <v>0</v>
      </c>
      <c r="F60" s="131">
        <v>0</v>
      </c>
      <c r="G60" s="131">
        <v>0</v>
      </c>
      <c r="H60" s="131">
        <v>1500</v>
      </c>
      <c r="I60" s="131">
        <v>1500</v>
      </c>
      <c r="J60" s="131">
        <v>1500</v>
      </c>
      <c r="K60" s="131">
        <v>1500</v>
      </c>
      <c r="L60" s="114"/>
    </row>
    <row r="61" spans="1:12" x14ac:dyDescent="0.25">
      <c r="A61" s="9"/>
      <c r="B61" s="9"/>
      <c r="C61" s="10"/>
      <c r="D61" s="10"/>
      <c r="E61" s="49"/>
      <c r="F61" s="131"/>
      <c r="G61" s="131"/>
      <c r="H61" s="131"/>
      <c r="I61" s="131"/>
      <c r="J61" s="131"/>
      <c r="K61" s="131"/>
      <c r="L61" s="114"/>
    </row>
    <row r="62" spans="1:12" x14ac:dyDescent="0.25">
      <c r="A62" s="72"/>
      <c r="B62" s="58">
        <v>38</v>
      </c>
      <c r="C62" s="74"/>
      <c r="D62" s="58" t="s">
        <v>108</v>
      </c>
      <c r="E62" s="73">
        <v>214.08</v>
      </c>
      <c r="F62" s="137">
        <v>0</v>
      </c>
      <c r="G62" s="137">
        <v>215</v>
      </c>
      <c r="H62" s="137">
        <f>H63</f>
        <v>262.64999999999998</v>
      </c>
      <c r="I62" s="137">
        <f>I63</f>
        <v>262.64999999999998</v>
      </c>
      <c r="J62" s="137">
        <f>J63</f>
        <v>262.64999999999998</v>
      </c>
      <c r="K62" s="137">
        <f>K63</f>
        <v>262.64999999999998</v>
      </c>
      <c r="L62" s="114"/>
    </row>
    <row r="63" spans="1:12" ht="25.5" x14ac:dyDescent="0.25">
      <c r="A63" s="9"/>
      <c r="B63" s="9"/>
      <c r="C63" s="10" t="s">
        <v>44</v>
      </c>
      <c r="D63" s="12" t="s">
        <v>206</v>
      </c>
      <c r="E63" s="49">
        <v>214.08</v>
      </c>
      <c r="F63" s="131">
        <v>0</v>
      </c>
      <c r="G63" s="131">
        <v>215</v>
      </c>
      <c r="H63" s="131">
        <v>262.64999999999998</v>
      </c>
      <c r="I63" s="131">
        <v>262.64999999999998</v>
      </c>
      <c r="J63" s="131">
        <v>262.64999999999998</v>
      </c>
      <c r="K63" s="131">
        <v>262.64999999999998</v>
      </c>
      <c r="L63" s="114"/>
    </row>
    <row r="64" spans="1:12" x14ac:dyDescent="0.25">
      <c r="A64" s="9"/>
      <c r="B64" s="9"/>
      <c r="C64" s="10"/>
      <c r="D64" s="10"/>
      <c r="E64" s="49"/>
      <c r="F64" s="131"/>
      <c r="G64" s="131"/>
      <c r="H64" s="131"/>
      <c r="I64" s="131"/>
      <c r="J64" s="131"/>
      <c r="K64" s="131"/>
      <c r="L64" s="114"/>
    </row>
    <row r="65" spans="1:12" x14ac:dyDescent="0.25">
      <c r="A65" s="58">
        <v>4</v>
      </c>
      <c r="B65" s="58"/>
      <c r="C65" s="59"/>
      <c r="D65" s="203" t="s">
        <v>112</v>
      </c>
      <c r="E65" s="73">
        <v>8520.5</v>
      </c>
      <c r="F65" s="137">
        <v>6200</v>
      </c>
      <c r="G65" s="137">
        <f>G66</f>
        <v>6989</v>
      </c>
      <c r="H65" s="137">
        <f>H66</f>
        <v>7762.63</v>
      </c>
      <c r="I65" s="137">
        <f>I66</f>
        <v>6993.63</v>
      </c>
      <c r="J65" s="137">
        <f>J66</f>
        <v>6993.69</v>
      </c>
      <c r="K65" s="137">
        <v>6993.69</v>
      </c>
      <c r="L65" s="114"/>
    </row>
    <row r="66" spans="1:12" ht="25.5" x14ac:dyDescent="0.25">
      <c r="A66" s="71"/>
      <c r="B66" s="55">
        <v>42</v>
      </c>
      <c r="C66" s="55"/>
      <c r="D66" s="56" t="s">
        <v>31</v>
      </c>
      <c r="E66" s="140">
        <f>E67+E68+E69</f>
        <v>8520.5</v>
      </c>
      <c r="F66" s="137">
        <f>F67+F69</f>
        <v>6220</v>
      </c>
      <c r="G66" s="140">
        <f>G67+G68+G69</f>
        <v>6989</v>
      </c>
      <c r="H66" s="140">
        <f>H67+H68+H69</f>
        <v>7762.63</v>
      </c>
      <c r="I66" s="140">
        <f>I67+I68+I69</f>
        <v>6993.63</v>
      </c>
      <c r="J66" s="140">
        <f>J67+J69</f>
        <v>6993.69</v>
      </c>
      <c r="K66" s="140">
        <v>6993.69</v>
      </c>
      <c r="L66" s="114"/>
    </row>
    <row r="67" spans="1:12" x14ac:dyDescent="0.25">
      <c r="A67" s="9"/>
      <c r="B67" s="9"/>
      <c r="C67" s="10" t="s">
        <v>43</v>
      </c>
      <c r="D67" s="10" t="s">
        <v>13</v>
      </c>
      <c r="E67" s="49">
        <v>222.49</v>
      </c>
      <c r="F67" s="131">
        <v>220</v>
      </c>
      <c r="G67" s="131">
        <v>220</v>
      </c>
      <c r="H67" s="131">
        <v>220</v>
      </c>
      <c r="I67" s="131">
        <v>220</v>
      </c>
      <c r="J67" s="131">
        <v>220</v>
      </c>
      <c r="K67" s="131">
        <v>220</v>
      </c>
      <c r="L67" s="114"/>
    </row>
    <row r="68" spans="1:12" x14ac:dyDescent="0.25">
      <c r="A68" s="11"/>
      <c r="B68" s="11"/>
      <c r="C68" s="10" t="s">
        <v>35</v>
      </c>
      <c r="D68" s="10" t="s">
        <v>46</v>
      </c>
      <c r="E68" s="49">
        <v>2396.14</v>
      </c>
      <c r="F68" s="131">
        <v>0</v>
      </c>
      <c r="G68" s="133">
        <v>769</v>
      </c>
      <c r="H68" s="133">
        <v>769</v>
      </c>
      <c r="I68" s="133">
        <v>0</v>
      </c>
      <c r="J68" s="133">
        <v>0</v>
      </c>
      <c r="K68" s="133">
        <v>0</v>
      </c>
      <c r="L68" s="114"/>
    </row>
    <row r="69" spans="1:12" ht="25.5" x14ac:dyDescent="0.25">
      <c r="A69" s="9"/>
      <c r="B69" s="9"/>
      <c r="C69" s="10" t="s">
        <v>44</v>
      </c>
      <c r="D69" s="12" t="s">
        <v>206</v>
      </c>
      <c r="E69" s="49">
        <v>5901.87</v>
      </c>
      <c r="F69" s="131">
        <v>6000</v>
      </c>
      <c r="G69" s="131">
        <v>6000</v>
      </c>
      <c r="H69" s="131">
        <v>6773.63</v>
      </c>
      <c r="I69" s="131">
        <v>6773.63</v>
      </c>
      <c r="J69" s="131">
        <v>6773.69</v>
      </c>
      <c r="K69" s="131">
        <v>6773.63</v>
      </c>
      <c r="L69" s="114"/>
    </row>
    <row r="70" spans="1:12" x14ac:dyDescent="0.25">
      <c r="A70" s="9"/>
      <c r="B70" s="9"/>
      <c r="C70" s="10"/>
      <c r="D70" s="10"/>
      <c r="E70" s="47"/>
      <c r="F70" s="131"/>
      <c r="G70" s="131"/>
      <c r="H70" s="131"/>
      <c r="I70" s="131"/>
      <c r="J70" s="131"/>
      <c r="K70" s="131"/>
      <c r="L70" s="114"/>
    </row>
    <row r="71" spans="1:12" x14ac:dyDescent="0.25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</row>
    <row r="72" spans="1:12" x14ac:dyDescent="0.25">
      <c r="A72" s="114"/>
      <c r="B72" s="114"/>
      <c r="C72" s="114"/>
      <c r="D72" s="114"/>
      <c r="E72" s="114"/>
      <c r="F72" s="114"/>
      <c r="G72" s="114"/>
      <c r="H72" s="114"/>
      <c r="I72" s="114"/>
      <c r="J72" s="114"/>
      <c r="K72" s="114"/>
      <c r="L72" s="114"/>
    </row>
  </sheetData>
  <mergeCells count="5">
    <mergeCell ref="A1:K1"/>
    <mergeCell ref="A7:K7"/>
    <mergeCell ref="A5:K5"/>
    <mergeCell ref="A3:K3"/>
    <mergeCell ref="A29:K29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8"/>
  <sheetViews>
    <sheetView workbookViewId="0">
      <selection activeCell="H4" sqref="H4"/>
    </sheetView>
  </sheetViews>
  <sheetFormatPr defaultRowHeight="15" x14ac:dyDescent="0.25"/>
  <cols>
    <col min="1" max="1" width="37.7109375" style="28" customWidth="1"/>
    <col min="2" max="2" width="21.5703125" style="28" customWidth="1"/>
    <col min="3" max="3" width="18.28515625" customWidth="1"/>
    <col min="4" max="4" width="20.7109375" customWidth="1"/>
    <col min="5" max="7" width="18.85546875" style="127" customWidth="1"/>
    <col min="8" max="8" width="19.140625" customWidth="1"/>
  </cols>
  <sheetData>
    <row r="1" spans="1:8" ht="42" customHeight="1" x14ac:dyDescent="0.25">
      <c r="A1" s="206" t="s">
        <v>220</v>
      </c>
      <c r="B1" s="206"/>
      <c r="C1" s="206"/>
      <c r="D1" s="206"/>
      <c r="E1" s="206"/>
      <c r="F1" s="206"/>
      <c r="G1" s="206"/>
      <c r="H1" s="206"/>
    </row>
    <row r="2" spans="1:8" ht="18" customHeight="1" x14ac:dyDescent="0.25">
      <c r="A2" s="27"/>
      <c r="B2" s="27"/>
      <c r="C2" s="4"/>
      <c r="D2" s="4"/>
      <c r="E2" s="18"/>
      <c r="F2" s="18"/>
      <c r="G2" s="18"/>
    </row>
    <row r="3" spans="1:8" ht="15.75" x14ac:dyDescent="0.25">
      <c r="A3" s="206" t="s">
        <v>22</v>
      </c>
      <c r="B3" s="206"/>
      <c r="C3" s="206"/>
      <c r="D3" s="206"/>
      <c r="E3" s="206"/>
      <c r="F3" s="206"/>
      <c r="G3" s="206"/>
      <c r="H3" s="206"/>
    </row>
    <row r="4" spans="1:8" x14ac:dyDescent="0.25">
      <c r="A4" s="27"/>
      <c r="B4" s="27"/>
      <c r="C4" s="5"/>
      <c r="D4" s="5"/>
      <c r="E4" s="5"/>
      <c r="F4" s="5"/>
      <c r="G4" s="5"/>
    </row>
    <row r="5" spans="1:8" ht="18" customHeight="1" x14ac:dyDescent="0.25">
      <c r="A5" s="206" t="s">
        <v>8</v>
      </c>
      <c r="B5" s="206"/>
      <c r="C5" s="206"/>
      <c r="D5" s="206"/>
      <c r="E5" s="206"/>
      <c r="F5" s="206"/>
      <c r="G5" s="206"/>
      <c r="H5" s="206"/>
    </row>
    <row r="6" spans="1:8" x14ac:dyDescent="0.25">
      <c r="A6" s="27"/>
      <c r="B6" s="27"/>
      <c r="C6" s="5"/>
      <c r="D6" s="5"/>
      <c r="E6" s="5"/>
      <c r="F6" s="5"/>
      <c r="G6" s="5"/>
    </row>
    <row r="7" spans="1:8" ht="15.75" customHeight="1" x14ac:dyDescent="0.25">
      <c r="A7" s="206" t="s">
        <v>18</v>
      </c>
      <c r="B7" s="206"/>
      <c r="C7" s="206"/>
      <c r="D7" s="206"/>
      <c r="E7" s="206"/>
      <c r="F7" s="206"/>
      <c r="G7" s="206"/>
      <c r="H7" s="206"/>
    </row>
    <row r="8" spans="1:8" x14ac:dyDescent="0.25">
      <c r="A8" s="27"/>
      <c r="B8" s="27"/>
      <c r="C8" s="5"/>
      <c r="D8" s="5"/>
      <c r="E8" s="5"/>
      <c r="F8" s="5"/>
      <c r="G8" s="5"/>
    </row>
    <row r="9" spans="1:8" x14ac:dyDescent="0.25">
      <c r="A9" s="14" t="s">
        <v>19</v>
      </c>
      <c r="B9" s="14" t="s">
        <v>188</v>
      </c>
      <c r="C9" s="116" t="s">
        <v>32</v>
      </c>
      <c r="D9" s="122" t="s">
        <v>187</v>
      </c>
      <c r="E9" s="122" t="s">
        <v>202</v>
      </c>
      <c r="F9" s="202" t="s">
        <v>216</v>
      </c>
      <c r="G9" s="202" t="s">
        <v>217</v>
      </c>
      <c r="H9" s="202" t="s">
        <v>218</v>
      </c>
    </row>
    <row r="10" spans="1:8" ht="15.75" customHeight="1" x14ac:dyDescent="0.25">
      <c r="A10" s="55" t="s">
        <v>20</v>
      </c>
      <c r="B10" s="145">
        <v>664986.13</v>
      </c>
      <c r="C10" s="137">
        <f>C12+C14</f>
        <v>595124.24</v>
      </c>
      <c r="D10" s="137">
        <f>D11</f>
        <v>642472.37</v>
      </c>
      <c r="E10" s="137">
        <v>807023.93</v>
      </c>
      <c r="F10" s="137">
        <f>F11</f>
        <v>798627.25</v>
      </c>
      <c r="G10" s="137">
        <f>G11</f>
        <v>775627.25</v>
      </c>
      <c r="H10" s="137">
        <f>H11</f>
        <v>775627.25</v>
      </c>
    </row>
    <row r="11" spans="1:8" x14ac:dyDescent="0.25">
      <c r="A11" s="61" t="s">
        <v>48</v>
      </c>
      <c r="B11" s="145">
        <v>664986.13</v>
      </c>
      <c r="C11" s="137">
        <v>595124.24</v>
      </c>
      <c r="D11" s="145">
        <v>642472.37</v>
      </c>
      <c r="E11" s="145">
        <v>807023.93</v>
      </c>
      <c r="F11" s="145">
        <f>F12+F13+F14</f>
        <v>798627.25</v>
      </c>
      <c r="G11" s="145">
        <f>G12+G13+G14</f>
        <v>775627.25</v>
      </c>
      <c r="H11" s="145">
        <f>H12+H13+H14</f>
        <v>775627.25</v>
      </c>
    </row>
    <row r="12" spans="1:8" s="26" customFormat="1" x14ac:dyDescent="0.25">
      <c r="A12" s="29" t="s">
        <v>71</v>
      </c>
      <c r="B12" s="132">
        <f>B11-B14</f>
        <v>645126.13</v>
      </c>
      <c r="C12" s="146">
        <f>C11-C14</f>
        <v>568374.85</v>
      </c>
      <c r="D12" s="146">
        <f>D11-D14</f>
        <v>615231.98</v>
      </c>
      <c r="E12" s="146">
        <v>762228.82</v>
      </c>
      <c r="F12" s="146">
        <v>750141.6</v>
      </c>
      <c r="G12" s="146">
        <v>750141.6</v>
      </c>
      <c r="H12" s="146">
        <v>750141.6</v>
      </c>
    </row>
    <row r="13" spans="1:8" s="26" customFormat="1" ht="25.5" x14ac:dyDescent="0.25">
      <c r="A13" s="29" t="s">
        <v>222</v>
      </c>
      <c r="B13" s="132">
        <v>0</v>
      </c>
      <c r="C13" s="146">
        <v>0</v>
      </c>
      <c r="D13" s="146">
        <v>0</v>
      </c>
      <c r="E13" s="146">
        <v>0</v>
      </c>
      <c r="F13" s="146">
        <v>23000</v>
      </c>
      <c r="G13" s="146">
        <v>0</v>
      </c>
      <c r="H13" s="146">
        <v>0</v>
      </c>
    </row>
    <row r="14" spans="1:8" s="26" customFormat="1" x14ac:dyDescent="0.25">
      <c r="A14" s="29" t="s">
        <v>49</v>
      </c>
      <c r="B14" s="115">
        <v>19860</v>
      </c>
      <c r="C14" s="146">
        <v>26749.39</v>
      </c>
      <c r="D14" s="146">
        <v>27240.39</v>
      </c>
      <c r="E14" s="146">
        <f>E11-E12</f>
        <v>44795.110000000102</v>
      </c>
      <c r="F14" s="146">
        <v>25485.65</v>
      </c>
      <c r="G14" s="146">
        <v>25485.65</v>
      </c>
      <c r="H14" s="146">
        <v>25485.65</v>
      </c>
    </row>
    <row r="17" spans="1:3" x14ac:dyDescent="0.25">
      <c r="A17"/>
      <c r="B17"/>
      <c r="C17" t="s">
        <v>185</v>
      </c>
    </row>
    <row r="18" spans="1:3" x14ac:dyDescent="0.25">
      <c r="A18"/>
      <c r="B18"/>
      <c r="C18" s="118" t="s">
        <v>177</v>
      </c>
    </row>
  </sheetData>
  <mergeCells count="4">
    <mergeCell ref="A7:H7"/>
    <mergeCell ref="A5:H5"/>
    <mergeCell ref="A3:H3"/>
    <mergeCell ref="A1:H1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94"/>
  <sheetViews>
    <sheetView topLeftCell="A175" workbookViewId="0">
      <selection activeCell="F199" sqref="F199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3" width="8.7109375" customWidth="1"/>
    <col min="4" max="4" width="30" customWidth="1"/>
    <col min="5" max="5" width="16.7109375" customWidth="1"/>
    <col min="6" max="6" width="16.28515625" customWidth="1"/>
    <col min="7" max="7" width="22.7109375" customWidth="1"/>
    <col min="8" max="10" width="17.5703125" style="127" customWidth="1"/>
    <col min="11" max="11" width="17.7109375" customWidth="1"/>
  </cols>
  <sheetData>
    <row r="1" spans="1:14" ht="42" customHeight="1" x14ac:dyDescent="0.25">
      <c r="A1" s="206" t="s">
        <v>220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</row>
    <row r="2" spans="1:14" ht="18" x14ac:dyDescent="0.25">
      <c r="A2" s="4"/>
      <c r="B2" s="4"/>
      <c r="C2" s="4"/>
      <c r="D2" s="4"/>
      <c r="E2" s="18"/>
      <c r="F2" s="5"/>
      <c r="G2" s="5"/>
      <c r="H2" s="5"/>
      <c r="I2" s="5"/>
      <c r="J2" s="5"/>
    </row>
    <row r="3" spans="1:14" ht="18" customHeight="1" x14ac:dyDescent="0.25">
      <c r="A3" s="217" t="s">
        <v>21</v>
      </c>
      <c r="B3" s="217"/>
      <c r="C3" s="217"/>
      <c r="D3" s="217"/>
      <c r="E3" s="217"/>
      <c r="F3" s="217"/>
      <c r="G3" s="217"/>
      <c r="H3" s="217"/>
      <c r="I3" s="217"/>
      <c r="J3" s="217"/>
      <c r="K3" s="217"/>
      <c r="L3" s="114"/>
      <c r="M3" s="114"/>
      <c r="N3" s="114"/>
    </row>
    <row r="4" spans="1:14" ht="18" x14ac:dyDescent="0.25">
      <c r="A4" s="143"/>
      <c r="B4" s="143"/>
      <c r="C4" s="143"/>
      <c r="D4" s="143"/>
      <c r="E4" s="143"/>
      <c r="F4" s="148"/>
      <c r="G4" s="148"/>
      <c r="H4" s="148"/>
      <c r="I4" s="148"/>
      <c r="J4" s="148"/>
      <c r="K4" s="114"/>
      <c r="L4" s="114"/>
      <c r="M4" s="114"/>
      <c r="N4" s="114"/>
    </row>
    <row r="5" spans="1:14" ht="25.5" x14ac:dyDescent="0.25">
      <c r="A5" s="275" t="s">
        <v>23</v>
      </c>
      <c r="B5" s="276"/>
      <c r="C5" s="277"/>
      <c r="D5" s="149" t="s">
        <v>24</v>
      </c>
      <c r="E5" s="149" t="s">
        <v>188</v>
      </c>
      <c r="F5" s="116" t="s">
        <v>32</v>
      </c>
      <c r="G5" s="123" t="s">
        <v>187</v>
      </c>
      <c r="H5" s="123" t="s">
        <v>202</v>
      </c>
      <c r="I5" s="200" t="s">
        <v>216</v>
      </c>
      <c r="J5" s="200" t="s">
        <v>217</v>
      </c>
      <c r="K5" s="200" t="s">
        <v>218</v>
      </c>
      <c r="L5" s="114"/>
      <c r="M5" s="114"/>
      <c r="N5" s="114"/>
    </row>
    <row r="6" spans="1:14" ht="21" customHeight="1" x14ac:dyDescent="0.25">
      <c r="A6" s="150"/>
      <c r="B6" s="151"/>
      <c r="C6" s="152"/>
      <c r="D6" s="149"/>
      <c r="E6" s="149"/>
      <c r="F6" s="116"/>
      <c r="G6" s="116"/>
      <c r="H6" s="116"/>
      <c r="I6" s="116"/>
      <c r="J6" s="116"/>
      <c r="K6" s="116"/>
      <c r="L6" s="114"/>
      <c r="M6" s="114"/>
      <c r="N6" s="114"/>
    </row>
    <row r="7" spans="1:14" s="127" customFormat="1" ht="21" customHeight="1" x14ac:dyDescent="0.25">
      <c r="A7" s="289" t="s">
        <v>212</v>
      </c>
      <c r="B7" s="290"/>
      <c r="C7" s="291"/>
      <c r="D7" s="153" t="s">
        <v>212</v>
      </c>
      <c r="E7" s="83">
        <v>664986.13</v>
      </c>
      <c r="F7" s="113">
        <v>595124.24</v>
      </c>
      <c r="G7" s="113">
        <v>642469.37</v>
      </c>
      <c r="H7" s="113">
        <f>H8+H29+H35+H110+H135+H140+H145+H163+H173+H183</f>
        <v>807023.93</v>
      </c>
      <c r="I7" s="113">
        <f>I8+I29+I35+I110+I135+I145+I163+I173+I183</f>
        <v>798627.25</v>
      </c>
      <c r="J7" s="113">
        <f>J8+J29+J35+J110+J135+J140+J145</f>
        <v>775627.25</v>
      </c>
      <c r="K7" s="113">
        <f>K8+K29+K35+K110+K135+K140+K145+K163+K173+K183</f>
        <v>775627.25</v>
      </c>
      <c r="L7" s="114"/>
      <c r="M7" s="114"/>
      <c r="N7" s="114"/>
    </row>
    <row r="8" spans="1:14" ht="38.25" x14ac:dyDescent="0.25">
      <c r="A8" s="209" t="s">
        <v>168</v>
      </c>
      <c r="B8" s="224"/>
      <c r="C8" s="225"/>
      <c r="D8" s="125" t="s">
        <v>72</v>
      </c>
      <c r="E8" s="77">
        <f>E9+E14+E24</f>
        <v>543433.59000000008</v>
      </c>
      <c r="F8" s="137">
        <f t="shared" ref="F8:K8" si="0">F9+F14+F19+F24</f>
        <v>467053.05</v>
      </c>
      <c r="G8" s="137">
        <f t="shared" si="0"/>
        <v>484635.35</v>
      </c>
      <c r="H8" s="137">
        <f t="shared" si="0"/>
        <v>652786.57999999996</v>
      </c>
      <c r="I8" s="137">
        <f t="shared" si="0"/>
        <v>652786.57999999996</v>
      </c>
      <c r="J8" s="137">
        <f t="shared" si="0"/>
        <v>652786.57999999996</v>
      </c>
      <c r="K8" s="137">
        <f t="shared" si="0"/>
        <v>652786.57999999996</v>
      </c>
      <c r="L8" s="114"/>
      <c r="M8" s="114"/>
      <c r="N8" s="114"/>
    </row>
    <row r="9" spans="1:14" ht="25.5" x14ac:dyDescent="0.25">
      <c r="A9" s="243" t="s">
        <v>73</v>
      </c>
      <c r="B9" s="256"/>
      <c r="C9" s="257"/>
      <c r="D9" s="154" t="s">
        <v>74</v>
      </c>
      <c r="E9" s="78">
        <f>E10</f>
        <v>13292.04</v>
      </c>
      <c r="F9" s="79">
        <v>13292.04</v>
      </c>
      <c r="G9" s="79">
        <f>G10</f>
        <v>13594.44</v>
      </c>
      <c r="H9" s="79">
        <f>H10</f>
        <v>13594.44</v>
      </c>
      <c r="I9" s="79">
        <v>13594.44</v>
      </c>
      <c r="J9" s="79">
        <v>13594.44</v>
      </c>
      <c r="K9" s="79">
        <f>K10</f>
        <v>13594.44</v>
      </c>
      <c r="L9" s="114"/>
      <c r="M9" s="114"/>
      <c r="N9" s="114"/>
    </row>
    <row r="10" spans="1:14" ht="30.6" customHeight="1" x14ac:dyDescent="0.25">
      <c r="A10" s="252" t="s">
        <v>129</v>
      </c>
      <c r="B10" s="238"/>
      <c r="C10" s="239"/>
      <c r="D10" s="155" t="s">
        <v>162</v>
      </c>
      <c r="E10" s="91">
        <f>E11</f>
        <v>13292.04</v>
      </c>
      <c r="F10" s="89">
        <v>13292.04</v>
      </c>
      <c r="G10" s="90">
        <f t="shared" ref="G10:K10" si="1">G11</f>
        <v>13594.44</v>
      </c>
      <c r="H10" s="90">
        <f t="shared" si="1"/>
        <v>13594.44</v>
      </c>
      <c r="I10" s="90">
        <v>13594.44</v>
      </c>
      <c r="J10" s="90">
        <v>13594.44</v>
      </c>
      <c r="K10" s="90">
        <f t="shared" si="1"/>
        <v>13594.44</v>
      </c>
      <c r="L10" s="114"/>
      <c r="M10" s="114"/>
      <c r="N10" s="114"/>
    </row>
    <row r="11" spans="1:14" x14ac:dyDescent="0.25">
      <c r="A11" s="156" t="s">
        <v>66</v>
      </c>
      <c r="B11" s="157">
        <v>3</v>
      </c>
      <c r="C11" s="158"/>
      <c r="D11" s="158" t="s">
        <v>16</v>
      </c>
      <c r="E11" s="81">
        <f>E12+E13</f>
        <v>13292.04</v>
      </c>
      <c r="F11" s="131">
        <v>13292.04</v>
      </c>
      <c r="G11" s="133">
        <f>G12+G13</f>
        <v>13594.44</v>
      </c>
      <c r="H11" s="133">
        <f>H12+H13</f>
        <v>13594.44</v>
      </c>
      <c r="I11" s="133">
        <v>13594.44</v>
      </c>
      <c r="J11" s="133">
        <v>13594.44</v>
      </c>
      <c r="K11" s="133">
        <f>K12+K13</f>
        <v>13594.44</v>
      </c>
      <c r="L11" s="114"/>
      <c r="M11" s="114"/>
      <c r="N11" s="114"/>
    </row>
    <row r="12" spans="1:14" x14ac:dyDescent="0.25">
      <c r="A12" s="159" t="s">
        <v>66</v>
      </c>
      <c r="B12" s="160">
        <v>32</v>
      </c>
      <c r="C12" s="161"/>
      <c r="D12" s="158" t="s">
        <v>25</v>
      </c>
      <c r="E12" s="81">
        <v>12569.86</v>
      </c>
      <c r="F12" s="131">
        <f>F11-F13</f>
        <v>12760.09</v>
      </c>
      <c r="G12" s="133">
        <v>13062.49</v>
      </c>
      <c r="H12" s="133">
        <v>13062.49</v>
      </c>
      <c r="I12" s="133">
        <v>13062.49</v>
      </c>
      <c r="J12" s="133">
        <v>13062.49</v>
      </c>
      <c r="K12" s="133">
        <v>13062.49</v>
      </c>
      <c r="L12" s="114"/>
      <c r="M12" s="114"/>
      <c r="N12" s="114"/>
    </row>
    <row r="13" spans="1:14" x14ac:dyDescent="0.25">
      <c r="A13" s="159" t="s">
        <v>66</v>
      </c>
      <c r="B13" s="160">
        <v>34</v>
      </c>
      <c r="C13" s="161"/>
      <c r="D13" s="158" t="s">
        <v>81</v>
      </c>
      <c r="E13" s="81">
        <v>722.18</v>
      </c>
      <c r="F13" s="131">
        <v>531.95000000000005</v>
      </c>
      <c r="G13" s="133">
        <v>531.95000000000005</v>
      </c>
      <c r="H13" s="133">
        <v>531.95000000000005</v>
      </c>
      <c r="I13" s="133">
        <v>531.95000000000005</v>
      </c>
      <c r="J13" s="133">
        <v>531.95000000000005</v>
      </c>
      <c r="K13" s="133">
        <v>531.95000000000005</v>
      </c>
      <c r="L13" s="114"/>
      <c r="M13" s="114"/>
      <c r="N13" s="114"/>
    </row>
    <row r="14" spans="1:14" ht="33.6" customHeight="1" x14ac:dyDescent="0.25">
      <c r="A14" s="243" t="s">
        <v>163</v>
      </c>
      <c r="B14" s="256"/>
      <c r="C14" s="257"/>
      <c r="D14" s="154" t="s">
        <v>75</v>
      </c>
      <c r="E14" s="88">
        <f t="shared" ref="E14:E15" si="2">E15</f>
        <v>45464</v>
      </c>
      <c r="F14" s="79">
        <v>37761.269999999997</v>
      </c>
      <c r="G14" s="82">
        <f>G15</f>
        <v>55041.17</v>
      </c>
      <c r="H14" s="82">
        <f>H15</f>
        <v>48692.14</v>
      </c>
      <c r="I14" s="82">
        <v>48692.14</v>
      </c>
      <c r="J14" s="82">
        <v>48692.14</v>
      </c>
      <c r="K14" s="82">
        <f>K15</f>
        <v>48692.14</v>
      </c>
      <c r="L14" s="114"/>
      <c r="M14" s="114"/>
      <c r="N14" s="114"/>
    </row>
    <row r="15" spans="1:14" ht="24.6" customHeight="1" x14ac:dyDescent="0.25">
      <c r="A15" s="237" t="s">
        <v>129</v>
      </c>
      <c r="B15" s="238"/>
      <c r="C15" s="239"/>
      <c r="D15" s="155" t="s">
        <v>162</v>
      </c>
      <c r="E15" s="80">
        <f t="shared" si="2"/>
        <v>45464</v>
      </c>
      <c r="F15" s="130">
        <v>37761.269999999997</v>
      </c>
      <c r="G15" s="134">
        <f>G16</f>
        <v>55041.17</v>
      </c>
      <c r="H15" s="134">
        <f>H16</f>
        <v>48692.14</v>
      </c>
      <c r="I15" s="134">
        <v>48692.14</v>
      </c>
      <c r="J15" s="134">
        <v>48692.14</v>
      </c>
      <c r="K15" s="134">
        <f>K16</f>
        <v>48692.14</v>
      </c>
      <c r="L15" s="114"/>
      <c r="M15" s="114"/>
      <c r="N15" s="114"/>
    </row>
    <row r="16" spans="1:14" x14ac:dyDescent="0.25">
      <c r="A16" s="156" t="s">
        <v>66</v>
      </c>
      <c r="B16" s="157">
        <v>3</v>
      </c>
      <c r="C16" s="158"/>
      <c r="D16" s="158" t="s">
        <v>16</v>
      </c>
      <c r="E16" s="81">
        <f>E17+E18</f>
        <v>45464</v>
      </c>
      <c r="F16" s="131">
        <v>37761.269999999997</v>
      </c>
      <c r="G16" s="133">
        <f>G17+G18</f>
        <v>55041.17</v>
      </c>
      <c r="H16" s="133">
        <f>H17+H18</f>
        <v>48692.14</v>
      </c>
      <c r="I16" s="133">
        <v>48692.14</v>
      </c>
      <c r="J16" s="133">
        <v>48692.14</v>
      </c>
      <c r="K16" s="133">
        <f>K17+K18</f>
        <v>48692.14</v>
      </c>
      <c r="L16" s="114"/>
      <c r="M16" s="114"/>
      <c r="N16" s="114"/>
    </row>
    <row r="17" spans="1:14" x14ac:dyDescent="0.25">
      <c r="A17" s="159" t="s">
        <v>66</v>
      </c>
      <c r="B17" s="162">
        <v>32</v>
      </c>
      <c r="C17" s="161"/>
      <c r="D17" s="158" t="s">
        <v>25</v>
      </c>
      <c r="E17" s="81">
        <v>1400</v>
      </c>
      <c r="F17" s="131">
        <v>1274.1400000000001</v>
      </c>
      <c r="G17" s="133">
        <v>1274.1400000000001</v>
      </c>
      <c r="H17" s="133">
        <v>1274.1400000000001</v>
      </c>
      <c r="I17" s="133">
        <v>1274.1400000000001</v>
      </c>
      <c r="J17" s="133">
        <v>1274.1400000000001</v>
      </c>
      <c r="K17" s="133">
        <v>1274.1400000000001</v>
      </c>
      <c r="L17" s="114"/>
      <c r="M17" s="114"/>
      <c r="N17" s="114"/>
    </row>
    <row r="18" spans="1:14" x14ac:dyDescent="0.25">
      <c r="A18" s="159" t="s">
        <v>66</v>
      </c>
      <c r="B18" s="162">
        <v>37</v>
      </c>
      <c r="C18" s="161"/>
      <c r="D18" s="158" t="s">
        <v>78</v>
      </c>
      <c r="E18" s="81">
        <v>44064</v>
      </c>
      <c r="F18" s="131">
        <v>36487.129999999997</v>
      </c>
      <c r="G18" s="133">
        <v>53767.03</v>
      </c>
      <c r="H18" s="133">
        <v>47418</v>
      </c>
      <c r="I18" s="133">
        <v>47418</v>
      </c>
      <c r="J18" s="133">
        <v>47418</v>
      </c>
      <c r="K18" s="133">
        <v>47418</v>
      </c>
      <c r="L18" s="114"/>
      <c r="M18" s="114"/>
      <c r="N18" s="114"/>
    </row>
    <row r="19" spans="1:14" ht="33" customHeight="1" x14ac:dyDescent="0.25">
      <c r="A19" s="243" t="s">
        <v>167</v>
      </c>
      <c r="B19" s="256"/>
      <c r="C19" s="257"/>
      <c r="D19" s="154" t="s">
        <v>76</v>
      </c>
      <c r="E19" s="78">
        <f>E20</f>
        <v>0</v>
      </c>
      <c r="F19" s="79">
        <v>0</v>
      </c>
      <c r="G19" s="82">
        <v>0</v>
      </c>
      <c r="H19" s="82">
        <v>0</v>
      </c>
      <c r="I19" s="82">
        <v>0</v>
      </c>
      <c r="J19" s="82">
        <v>0</v>
      </c>
      <c r="K19" s="82">
        <v>0</v>
      </c>
      <c r="L19" s="114"/>
      <c r="M19" s="114"/>
      <c r="N19" s="114"/>
    </row>
    <row r="20" spans="1:14" ht="24.6" customHeight="1" x14ac:dyDescent="0.25">
      <c r="A20" s="237" t="s">
        <v>164</v>
      </c>
      <c r="B20" s="238"/>
      <c r="C20" s="239"/>
      <c r="D20" s="48" t="s">
        <v>111</v>
      </c>
      <c r="E20" s="80">
        <v>0</v>
      </c>
      <c r="F20" s="130">
        <v>0</v>
      </c>
      <c r="G20" s="134">
        <v>0</v>
      </c>
      <c r="H20" s="134">
        <v>0</v>
      </c>
      <c r="I20" s="134">
        <v>0</v>
      </c>
      <c r="J20" s="134">
        <v>0</v>
      </c>
      <c r="K20" s="134">
        <v>0</v>
      </c>
      <c r="L20" s="114"/>
      <c r="M20" s="114"/>
      <c r="N20" s="114"/>
    </row>
    <row r="21" spans="1:14" x14ac:dyDescent="0.25">
      <c r="A21" s="156" t="s">
        <v>66</v>
      </c>
      <c r="B21" s="157">
        <v>3</v>
      </c>
      <c r="C21" s="158"/>
      <c r="D21" s="158" t="s">
        <v>16</v>
      </c>
      <c r="E21" s="81">
        <v>0</v>
      </c>
      <c r="F21" s="131">
        <v>0</v>
      </c>
      <c r="G21" s="133">
        <v>0</v>
      </c>
      <c r="H21" s="133">
        <v>0</v>
      </c>
      <c r="I21" s="133">
        <v>0</v>
      </c>
      <c r="J21" s="133">
        <v>0</v>
      </c>
      <c r="K21" s="133">
        <v>0</v>
      </c>
      <c r="L21" s="114"/>
      <c r="M21" s="114"/>
      <c r="N21" s="114"/>
    </row>
    <row r="22" spans="1:14" x14ac:dyDescent="0.25">
      <c r="A22" s="156"/>
      <c r="B22" s="162">
        <v>32</v>
      </c>
      <c r="C22" s="158"/>
      <c r="D22" s="158" t="s">
        <v>25</v>
      </c>
      <c r="E22" s="81">
        <v>0</v>
      </c>
      <c r="F22" s="131">
        <v>0</v>
      </c>
      <c r="G22" s="133">
        <v>0</v>
      </c>
      <c r="H22" s="133">
        <v>0</v>
      </c>
      <c r="I22" s="133">
        <v>0</v>
      </c>
      <c r="J22" s="133">
        <v>0</v>
      </c>
      <c r="K22" s="133">
        <v>0</v>
      </c>
      <c r="L22" s="114"/>
      <c r="M22" s="114"/>
      <c r="N22" s="114"/>
    </row>
    <row r="23" spans="1:14" ht="17.45" customHeight="1" x14ac:dyDescent="0.25">
      <c r="A23" s="159" t="s">
        <v>66</v>
      </c>
      <c r="B23" s="162">
        <v>37</v>
      </c>
      <c r="C23" s="161"/>
      <c r="D23" s="158" t="s">
        <v>77</v>
      </c>
      <c r="E23" s="81">
        <v>0</v>
      </c>
      <c r="F23" s="131">
        <v>0</v>
      </c>
      <c r="G23" s="133">
        <v>0</v>
      </c>
      <c r="H23" s="133">
        <v>0</v>
      </c>
      <c r="I23" s="133">
        <v>0</v>
      </c>
      <c r="J23" s="133">
        <v>0</v>
      </c>
      <c r="K23" s="133">
        <v>0</v>
      </c>
      <c r="L23" s="114"/>
      <c r="M23" s="114"/>
      <c r="N23" s="114"/>
    </row>
    <row r="24" spans="1:14" ht="25.5" x14ac:dyDescent="0.25">
      <c r="A24" s="243" t="s">
        <v>166</v>
      </c>
      <c r="B24" s="256"/>
      <c r="C24" s="257"/>
      <c r="D24" s="163" t="s">
        <v>79</v>
      </c>
      <c r="E24" s="78">
        <f>E25</f>
        <v>484677.55000000005</v>
      </c>
      <c r="F24" s="79">
        <v>415999.74</v>
      </c>
      <c r="G24" s="82">
        <v>415999.74</v>
      </c>
      <c r="H24" s="82">
        <f>H25</f>
        <v>590500</v>
      </c>
      <c r="I24" s="82">
        <v>590500</v>
      </c>
      <c r="J24" s="82">
        <v>590500</v>
      </c>
      <c r="K24" s="82">
        <f>K25</f>
        <v>590500</v>
      </c>
      <c r="L24" s="114"/>
      <c r="M24" s="114"/>
      <c r="N24" s="114"/>
    </row>
    <row r="25" spans="1:14" ht="25.5" x14ac:dyDescent="0.25">
      <c r="A25" s="237" t="s">
        <v>124</v>
      </c>
      <c r="B25" s="238"/>
      <c r="C25" s="239"/>
      <c r="D25" s="155" t="s">
        <v>165</v>
      </c>
      <c r="E25" s="83">
        <f>E26</f>
        <v>484677.55000000005</v>
      </c>
      <c r="F25" s="130">
        <f>F26+F27</f>
        <v>415999.74</v>
      </c>
      <c r="G25" s="134">
        <v>415999.74</v>
      </c>
      <c r="H25" s="134">
        <f>H26</f>
        <v>590500</v>
      </c>
      <c r="I25" s="134">
        <v>590500</v>
      </c>
      <c r="J25" s="134">
        <v>590500</v>
      </c>
      <c r="K25" s="134">
        <f>K26</f>
        <v>590500</v>
      </c>
      <c r="L25" s="114"/>
      <c r="M25" s="114"/>
      <c r="N25" s="114"/>
    </row>
    <row r="26" spans="1:14" x14ac:dyDescent="0.25">
      <c r="A26" s="164" t="s">
        <v>66</v>
      </c>
      <c r="B26" s="157">
        <v>3</v>
      </c>
      <c r="C26" s="158"/>
      <c r="D26" s="158" t="s">
        <v>16</v>
      </c>
      <c r="E26" s="81">
        <f>E27+E28</f>
        <v>484677.55000000005</v>
      </c>
      <c r="F26" s="131">
        <v>397504.81</v>
      </c>
      <c r="G26" s="133">
        <v>397504.81</v>
      </c>
      <c r="H26" s="133">
        <f>H27+H28</f>
        <v>590500</v>
      </c>
      <c r="I26" s="133">
        <v>590500</v>
      </c>
      <c r="J26" s="133">
        <v>590500</v>
      </c>
      <c r="K26" s="133">
        <f>K27+K28</f>
        <v>590500</v>
      </c>
      <c r="L26" s="114"/>
      <c r="M26" s="114"/>
      <c r="N26" s="114"/>
    </row>
    <row r="27" spans="1:14" x14ac:dyDescent="0.25">
      <c r="A27" s="165" t="s">
        <v>66</v>
      </c>
      <c r="B27" s="162">
        <v>31</v>
      </c>
      <c r="C27" s="166"/>
      <c r="D27" s="158" t="s">
        <v>82</v>
      </c>
      <c r="E27" s="81">
        <v>460230.46</v>
      </c>
      <c r="F27" s="131">
        <v>18494.93</v>
      </c>
      <c r="G27" s="133">
        <v>18494.93</v>
      </c>
      <c r="H27" s="133">
        <v>571500</v>
      </c>
      <c r="I27" s="133">
        <v>571500</v>
      </c>
      <c r="J27" s="133">
        <v>571500</v>
      </c>
      <c r="K27" s="133">
        <v>571500</v>
      </c>
      <c r="L27" s="114"/>
      <c r="M27" s="114"/>
      <c r="N27" s="114"/>
    </row>
    <row r="28" spans="1:14" x14ac:dyDescent="0.25">
      <c r="A28" s="167" t="s">
        <v>66</v>
      </c>
      <c r="B28" s="162">
        <v>32</v>
      </c>
      <c r="C28" s="161"/>
      <c r="D28" s="158" t="s">
        <v>83</v>
      </c>
      <c r="E28" s="81">
        <v>24447.09</v>
      </c>
      <c r="F28" s="131">
        <v>0</v>
      </c>
      <c r="G28" s="133">
        <v>0</v>
      </c>
      <c r="H28" s="133">
        <v>19000</v>
      </c>
      <c r="I28" s="133">
        <v>19000</v>
      </c>
      <c r="J28" s="133">
        <v>19000</v>
      </c>
      <c r="K28" s="133">
        <v>19000</v>
      </c>
      <c r="L28" s="114"/>
      <c r="M28" s="114"/>
      <c r="N28" s="114"/>
    </row>
    <row r="29" spans="1:14" ht="38.25" x14ac:dyDescent="0.25">
      <c r="A29" s="272" t="s">
        <v>84</v>
      </c>
      <c r="B29" s="273"/>
      <c r="C29" s="274"/>
      <c r="D29" s="168" t="s">
        <v>85</v>
      </c>
      <c r="E29" s="77">
        <f>E30</f>
        <v>18128.740000000002</v>
      </c>
      <c r="F29" s="137">
        <f t="shared" ref="F29:K31" si="3">F30</f>
        <v>34527.51</v>
      </c>
      <c r="G29" s="140">
        <f t="shared" si="3"/>
        <v>20110.339999999997</v>
      </c>
      <c r="H29" s="140">
        <f t="shared" si="3"/>
        <v>18110.339999999997</v>
      </c>
      <c r="I29" s="140">
        <f>I30</f>
        <v>16877.509999999998</v>
      </c>
      <c r="J29" s="140">
        <f>J30</f>
        <v>16877.509999999998</v>
      </c>
      <c r="K29" s="140">
        <f t="shared" si="3"/>
        <v>16877.509999999998</v>
      </c>
      <c r="L29" s="114"/>
      <c r="M29" s="114"/>
      <c r="N29" s="114"/>
    </row>
    <row r="30" spans="1:14" ht="38.25" x14ac:dyDescent="0.25">
      <c r="A30" s="243" t="s">
        <v>90</v>
      </c>
      <c r="B30" s="256"/>
      <c r="C30" s="257"/>
      <c r="D30" s="154" t="s">
        <v>87</v>
      </c>
      <c r="E30" s="88">
        <f>E31</f>
        <v>18128.740000000002</v>
      </c>
      <c r="F30" s="79">
        <f t="shared" si="3"/>
        <v>34527.51</v>
      </c>
      <c r="G30" s="82">
        <f t="shared" si="3"/>
        <v>20110.339999999997</v>
      </c>
      <c r="H30" s="82">
        <f t="shared" si="3"/>
        <v>18110.339999999997</v>
      </c>
      <c r="I30" s="82">
        <v>16877.509999999998</v>
      </c>
      <c r="J30" s="82">
        <v>16877.509999999998</v>
      </c>
      <c r="K30" s="82">
        <f t="shared" si="3"/>
        <v>16877.509999999998</v>
      </c>
      <c r="L30" s="114"/>
      <c r="M30" s="114"/>
      <c r="N30" s="114"/>
    </row>
    <row r="31" spans="1:14" x14ac:dyDescent="0.25">
      <c r="A31" s="237" t="s">
        <v>116</v>
      </c>
      <c r="B31" s="238"/>
      <c r="C31" s="239"/>
      <c r="D31" s="155" t="s">
        <v>142</v>
      </c>
      <c r="E31" s="83">
        <v>18128.740000000002</v>
      </c>
      <c r="F31" s="130">
        <f t="shared" si="3"/>
        <v>34527.51</v>
      </c>
      <c r="G31" s="134">
        <f t="shared" si="3"/>
        <v>20110.339999999997</v>
      </c>
      <c r="H31" s="134">
        <f t="shared" si="3"/>
        <v>18110.339999999997</v>
      </c>
      <c r="I31" s="134">
        <v>16877.509999999998</v>
      </c>
      <c r="J31" s="134">
        <v>16877.509999999998</v>
      </c>
      <c r="K31" s="134">
        <f t="shared" si="3"/>
        <v>16877.509999999998</v>
      </c>
      <c r="L31" s="114"/>
      <c r="M31" s="114"/>
      <c r="N31" s="114"/>
    </row>
    <row r="32" spans="1:14" x14ac:dyDescent="0.25">
      <c r="A32" s="156" t="s">
        <v>66</v>
      </c>
      <c r="B32" s="157">
        <v>3</v>
      </c>
      <c r="C32" s="158"/>
      <c r="D32" s="158" t="s">
        <v>16</v>
      </c>
      <c r="E32" s="81">
        <v>18128.740000000002</v>
      </c>
      <c r="F32" s="131">
        <f>F33+F34</f>
        <v>34527.51</v>
      </c>
      <c r="G32" s="133">
        <f>G33+G34</f>
        <v>20110.339999999997</v>
      </c>
      <c r="H32" s="133">
        <f>H33+H34</f>
        <v>18110.339999999997</v>
      </c>
      <c r="I32" s="133">
        <v>16877.509999999998</v>
      </c>
      <c r="J32" s="133">
        <v>16877.509999999998</v>
      </c>
      <c r="K32" s="133">
        <f>K33+K34</f>
        <v>16877.509999999998</v>
      </c>
      <c r="L32" s="114"/>
      <c r="M32" s="114"/>
      <c r="N32" s="114"/>
    </row>
    <row r="33" spans="1:14" x14ac:dyDescent="0.25">
      <c r="A33" s="159" t="s">
        <v>66</v>
      </c>
      <c r="B33" s="162">
        <v>32</v>
      </c>
      <c r="C33" s="161"/>
      <c r="D33" s="158" t="s">
        <v>25</v>
      </c>
      <c r="E33" s="81">
        <v>18128.740000000002</v>
      </c>
      <c r="F33" s="131">
        <v>14527.51</v>
      </c>
      <c r="G33" s="133">
        <v>18877.509999999998</v>
      </c>
      <c r="H33" s="133">
        <v>16877.509999999998</v>
      </c>
      <c r="I33" s="133">
        <v>16877.509999999998</v>
      </c>
      <c r="J33" s="133">
        <v>16877.509999999998</v>
      </c>
      <c r="K33" s="133">
        <v>16877.509999999998</v>
      </c>
      <c r="L33" s="114"/>
      <c r="M33" s="114"/>
      <c r="N33" s="114"/>
    </row>
    <row r="34" spans="1:14" x14ac:dyDescent="0.25">
      <c r="A34" s="159" t="s">
        <v>66</v>
      </c>
      <c r="B34" s="162">
        <v>37</v>
      </c>
      <c r="C34" s="161"/>
      <c r="D34" s="158" t="s">
        <v>78</v>
      </c>
      <c r="E34" s="81">
        <v>0</v>
      </c>
      <c r="F34" s="131">
        <v>20000</v>
      </c>
      <c r="G34" s="133">
        <v>1232.83</v>
      </c>
      <c r="H34" s="133">
        <v>1232.83</v>
      </c>
      <c r="I34" s="133">
        <v>0</v>
      </c>
      <c r="J34" s="133">
        <v>0</v>
      </c>
      <c r="K34" s="133">
        <v>0</v>
      </c>
      <c r="L34" s="114"/>
      <c r="M34" s="114"/>
      <c r="N34" s="114"/>
    </row>
    <row r="35" spans="1:14" ht="25.5" x14ac:dyDescent="0.25">
      <c r="A35" s="209" t="s">
        <v>109</v>
      </c>
      <c r="B35" s="224"/>
      <c r="C35" s="225"/>
      <c r="D35" s="125" t="s">
        <v>88</v>
      </c>
      <c r="E35" s="84">
        <f>E36+E41+E52+E64+E68+E79+E86+E101+E106</f>
        <v>62605.63</v>
      </c>
      <c r="F35" s="137">
        <f>F36+F41+F52+F64+F79+F86+F101+F106</f>
        <v>57574.289999999994</v>
      </c>
      <c r="G35" s="140">
        <f>G36+G41+G52+G64+G79+G86+G101+G106</f>
        <v>98195.889999999985</v>
      </c>
      <c r="H35" s="140">
        <f>H36+H41+H52+H64+H68+H79+H86+H101+H106</f>
        <v>88241.500000000015</v>
      </c>
      <c r="I35" s="140">
        <f>I36+I41+I52+I64+I68+I79+I86+I101+I106</f>
        <v>79190.030000000013</v>
      </c>
      <c r="J35" s="140">
        <f>J36+J41+J52+J64+J68+J79+J86+J101+J106</f>
        <v>79190.030000000013</v>
      </c>
      <c r="K35" s="140">
        <f>K36+K41+K52+K64+K68+K79+K86+K101+K106</f>
        <v>79190.030000000013</v>
      </c>
      <c r="L35" s="114"/>
      <c r="M35" s="114"/>
      <c r="N35" s="114"/>
    </row>
    <row r="36" spans="1:14" ht="19.899999999999999" customHeight="1" x14ac:dyDescent="0.25">
      <c r="A36" s="243" t="s">
        <v>90</v>
      </c>
      <c r="B36" s="256"/>
      <c r="C36" s="257"/>
      <c r="D36" s="154" t="s">
        <v>89</v>
      </c>
      <c r="E36" s="78">
        <f>E37</f>
        <v>200</v>
      </c>
      <c r="F36" s="79">
        <v>0</v>
      </c>
      <c r="G36" s="82">
        <v>200</v>
      </c>
      <c r="H36" s="82">
        <v>200</v>
      </c>
      <c r="I36" s="82">
        <v>0</v>
      </c>
      <c r="J36" s="82">
        <v>0</v>
      </c>
      <c r="K36" s="82">
        <v>0</v>
      </c>
      <c r="L36" s="114"/>
      <c r="M36" s="114"/>
      <c r="N36" s="114"/>
    </row>
    <row r="37" spans="1:14" x14ac:dyDescent="0.25">
      <c r="A37" s="252" t="s">
        <v>116</v>
      </c>
      <c r="B37" s="238"/>
      <c r="C37" s="239"/>
      <c r="D37" s="155" t="s">
        <v>13</v>
      </c>
      <c r="E37" s="83">
        <f>E38</f>
        <v>200</v>
      </c>
      <c r="F37" s="130">
        <v>0</v>
      </c>
      <c r="G37" s="134">
        <v>200</v>
      </c>
      <c r="H37" s="134">
        <v>200</v>
      </c>
      <c r="I37" s="134">
        <v>0</v>
      </c>
      <c r="J37" s="134">
        <v>0</v>
      </c>
      <c r="K37" s="134">
        <v>0</v>
      </c>
      <c r="L37" s="114"/>
      <c r="M37" s="114"/>
      <c r="N37" s="114"/>
    </row>
    <row r="38" spans="1:14" x14ac:dyDescent="0.25">
      <c r="A38" s="167" t="s">
        <v>66</v>
      </c>
      <c r="B38" s="157">
        <v>3</v>
      </c>
      <c r="C38" s="169"/>
      <c r="D38" s="158" t="s">
        <v>16</v>
      </c>
      <c r="E38" s="81">
        <f>E40</f>
        <v>200</v>
      </c>
      <c r="F38" s="131">
        <v>0</v>
      </c>
      <c r="G38" s="133">
        <v>0</v>
      </c>
      <c r="H38" s="133">
        <v>0</v>
      </c>
      <c r="I38" s="133">
        <v>0</v>
      </c>
      <c r="J38" s="133">
        <v>0</v>
      </c>
      <c r="K38" s="133">
        <v>0</v>
      </c>
      <c r="L38" s="114"/>
      <c r="M38" s="114"/>
      <c r="N38" s="114"/>
    </row>
    <row r="39" spans="1:14" x14ac:dyDescent="0.25">
      <c r="A39" s="156" t="s">
        <v>66</v>
      </c>
      <c r="B39" s="170">
        <v>32</v>
      </c>
      <c r="C39" s="158"/>
      <c r="D39" s="158" t="s">
        <v>25</v>
      </c>
      <c r="E39" s="81">
        <v>0</v>
      </c>
      <c r="F39" s="131">
        <v>0</v>
      </c>
      <c r="G39" s="133">
        <v>0</v>
      </c>
      <c r="H39" s="133">
        <v>0</v>
      </c>
      <c r="I39" s="133">
        <v>0</v>
      </c>
      <c r="J39" s="133">
        <v>0</v>
      </c>
      <c r="K39" s="133">
        <v>0</v>
      </c>
      <c r="L39" s="114"/>
      <c r="M39" s="114"/>
      <c r="N39" s="114"/>
    </row>
    <row r="40" spans="1:14" x14ac:dyDescent="0.25">
      <c r="A40" s="167" t="s">
        <v>66</v>
      </c>
      <c r="B40" s="171">
        <v>37</v>
      </c>
      <c r="C40" s="169"/>
      <c r="D40" s="158" t="s">
        <v>78</v>
      </c>
      <c r="E40" s="81">
        <v>200</v>
      </c>
      <c r="F40" s="131">
        <v>0</v>
      </c>
      <c r="G40" s="133">
        <v>200</v>
      </c>
      <c r="H40" s="133">
        <v>200</v>
      </c>
      <c r="I40" s="133">
        <v>0</v>
      </c>
      <c r="J40" s="133">
        <v>0</v>
      </c>
      <c r="K40" s="133">
        <v>0</v>
      </c>
      <c r="L40" s="114"/>
      <c r="M40" s="114"/>
      <c r="N40" s="114"/>
    </row>
    <row r="41" spans="1:14" ht="19.899999999999999" customHeight="1" x14ac:dyDescent="0.25">
      <c r="A41" s="253" t="s">
        <v>110</v>
      </c>
      <c r="B41" s="254"/>
      <c r="C41" s="255"/>
      <c r="D41" s="154" t="s">
        <v>91</v>
      </c>
      <c r="E41" s="78">
        <f>E42+E47</f>
        <v>3604.04</v>
      </c>
      <c r="F41" s="79">
        <v>0</v>
      </c>
      <c r="G41" s="82">
        <v>0</v>
      </c>
      <c r="H41" s="82">
        <v>0</v>
      </c>
      <c r="I41" s="82">
        <v>0</v>
      </c>
      <c r="J41" s="82">
        <v>0</v>
      </c>
      <c r="K41" s="82">
        <v>0</v>
      </c>
      <c r="L41" s="114"/>
      <c r="M41" s="114"/>
      <c r="N41" s="114"/>
    </row>
    <row r="42" spans="1:14" ht="25.5" x14ac:dyDescent="0.25">
      <c r="A42" s="237" t="s">
        <v>169</v>
      </c>
      <c r="B42" s="238"/>
      <c r="C42" s="239"/>
      <c r="D42" s="172" t="s">
        <v>170</v>
      </c>
      <c r="E42" s="108">
        <f>E43</f>
        <v>3474.64</v>
      </c>
      <c r="F42" s="130">
        <v>0</v>
      </c>
      <c r="G42" s="134">
        <v>0</v>
      </c>
      <c r="H42" s="134">
        <v>0</v>
      </c>
      <c r="I42" s="134">
        <v>0</v>
      </c>
      <c r="J42" s="134">
        <v>0</v>
      </c>
      <c r="K42" s="134">
        <v>0</v>
      </c>
      <c r="L42" s="114"/>
      <c r="M42" s="114"/>
      <c r="N42" s="114"/>
    </row>
    <row r="43" spans="1:14" x14ac:dyDescent="0.25">
      <c r="A43" s="156" t="s">
        <v>66</v>
      </c>
      <c r="B43" s="157">
        <v>3</v>
      </c>
      <c r="C43" s="158"/>
      <c r="D43" s="158" t="s">
        <v>16</v>
      </c>
      <c r="E43" s="86">
        <f>E44+E45+E46</f>
        <v>3474.64</v>
      </c>
      <c r="F43" s="131">
        <v>0</v>
      </c>
      <c r="G43" s="133">
        <v>0</v>
      </c>
      <c r="H43" s="133">
        <v>0</v>
      </c>
      <c r="I43" s="133">
        <v>0</v>
      </c>
      <c r="J43" s="133">
        <v>0</v>
      </c>
      <c r="K43" s="133">
        <v>0</v>
      </c>
      <c r="L43" s="114"/>
      <c r="M43" s="114"/>
      <c r="N43" s="114"/>
    </row>
    <row r="44" spans="1:14" x14ac:dyDescent="0.25">
      <c r="A44" s="167" t="s">
        <v>66</v>
      </c>
      <c r="B44" s="162">
        <v>32</v>
      </c>
      <c r="C44" s="169"/>
      <c r="D44" s="158" t="s">
        <v>25</v>
      </c>
      <c r="E44" s="86">
        <v>3474.64</v>
      </c>
      <c r="F44" s="131">
        <v>0</v>
      </c>
      <c r="G44" s="133">
        <v>0</v>
      </c>
      <c r="H44" s="133">
        <v>0</v>
      </c>
      <c r="I44" s="133">
        <v>0</v>
      </c>
      <c r="J44" s="133">
        <v>0</v>
      </c>
      <c r="K44" s="133">
        <v>0</v>
      </c>
      <c r="L44" s="114"/>
      <c r="M44" s="114"/>
      <c r="N44" s="114"/>
    </row>
    <row r="45" spans="1:14" x14ac:dyDescent="0.25">
      <c r="A45" s="167"/>
      <c r="B45" s="162">
        <v>34</v>
      </c>
      <c r="C45" s="169"/>
      <c r="D45" s="158" t="s">
        <v>81</v>
      </c>
      <c r="E45" s="86">
        <v>0</v>
      </c>
      <c r="F45" s="131">
        <v>0</v>
      </c>
      <c r="G45" s="133">
        <v>0</v>
      </c>
      <c r="H45" s="133">
        <v>0</v>
      </c>
      <c r="I45" s="133">
        <v>0</v>
      </c>
      <c r="J45" s="133">
        <v>0</v>
      </c>
      <c r="K45" s="133">
        <v>0</v>
      </c>
      <c r="L45" s="114"/>
      <c r="M45" s="114"/>
      <c r="N45" s="114"/>
    </row>
    <row r="46" spans="1:14" x14ac:dyDescent="0.25">
      <c r="A46" s="167"/>
      <c r="B46" s="162">
        <v>37</v>
      </c>
      <c r="C46" s="166"/>
      <c r="D46" s="158" t="s">
        <v>78</v>
      </c>
      <c r="E46" s="86">
        <v>0</v>
      </c>
      <c r="F46" s="131">
        <v>0</v>
      </c>
      <c r="G46" s="133">
        <v>0</v>
      </c>
      <c r="H46" s="133">
        <v>0</v>
      </c>
      <c r="I46" s="133">
        <v>0</v>
      </c>
      <c r="J46" s="133">
        <v>0</v>
      </c>
      <c r="K46" s="133">
        <v>0</v>
      </c>
      <c r="L46" s="114"/>
      <c r="M46" s="114"/>
      <c r="N46" s="114"/>
    </row>
    <row r="47" spans="1:14" s="127" customFormat="1" ht="25.5" x14ac:dyDescent="0.25">
      <c r="A47" s="167"/>
      <c r="B47" s="157">
        <v>4</v>
      </c>
      <c r="C47" s="166"/>
      <c r="D47" s="173" t="s">
        <v>65</v>
      </c>
      <c r="E47" s="86">
        <v>129.4</v>
      </c>
      <c r="F47" s="131">
        <v>0</v>
      </c>
      <c r="G47" s="133">
        <v>0</v>
      </c>
      <c r="H47" s="133">
        <v>0</v>
      </c>
      <c r="I47" s="133">
        <v>0</v>
      </c>
      <c r="J47" s="133">
        <v>0</v>
      </c>
      <c r="K47" s="133">
        <v>0</v>
      </c>
      <c r="L47" s="114"/>
      <c r="M47" s="114"/>
      <c r="N47" s="114"/>
    </row>
    <row r="48" spans="1:14" s="127" customFormat="1" x14ac:dyDescent="0.25">
      <c r="A48" s="167"/>
      <c r="B48" s="162">
        <v>42</v>
      </c>
      <c r="C48" s="166"/>
      <c r="D48" s="173" t="s">
        <v>192</v>
      </c>
      <c r="E48" s="86">
        <v>129.4</v>
      </c>
      <c r="F48" s="131">
        <v>0</v>
      </c>
      <c r="G48" s="133">
        <v>0</v>
      </c>
      <c r="H48" s="133">
        <v>0</v>
      </c>
      <c r="I48" s="133">
        <v>0</v>
      </c>
      <c r="J48" s="133">
        <v>0</v>
      </c>
      <c r="K48" s="133">
        <v>0</v>
      </c>
      <c r="L48" s="114"/>
      <c r="M48" s="114"/>
      <c r="N48" s="114"/>
    </row>
    <row r="49" spans="1:14" ht="26.45" customHeight="1" x14ac:dyDescent="0.25">
      <c r="A49" s="292" t="s">
        <v>164</v>
      </c>
      <c r="B49" s="293"/>
      <c r="C49" s="294"/>
      <c r="D49" s="174" t="s">
        <v>171</v>
      </c>
      <c r="E49" s="108">
        <v>0</v>
      </c>
      <c r="F49" s="135">
        <v>0</v>
      </c>
      <c r="G49" s="87">
        <v>0</v>
      </c>
      <c r="H49" s="87">
        <v>0</v>
      </c>
      <c r="I49" s="87">
        <v>0</v>
      </c>
      <c r="J49" s="87">
        <v>0</v>
      </c>
      <c r="K49" s="87">
        <v>0</v>
      </c>
      <c r="L49" s="114"/>
      <c r="M49" s="114"/>
      <c r="N49" s="114"/>
    </row>
    <row r="50" spans="1:14" x14ac:dyDescent="0.25">
      <c r="A50" s="175" t="s">
        <v>66</v>
      </c>
      <c r="B50" s="157">
        <v>3</v>
      </c>
      <c r="C50" s="161"/>
      <c r="D50" s="158" t="s">
        <v>16</v>
      </c>
      <c r="E50" s="86">
        <v>0</v>
      </c>
      <c r="F50" s="131">
        <v>0</v>
      </c>
      <c r="G50" s="133">
        <v>0</v>
      </c>
      <c r="H50" s="133">
        <v>0</v>
      </c>
      <c r="I50" s="133">
        <v>0</v>
      </c>
      <c r="J50" s="133">
        <v>0</v>
      </c>
      <c r="K50" s="133">
        <v>0</v>
      </c>
      <c r="L50" s="114"/>
      <c r="M50" s="114"/>
      <c r="N50" s="114"/>
    </row>
    <row r="51" spans="1:14" x14ac:dyDescent="0.25">
      <c r="A51" s="175"/>
      <c r="B51" s="162">
        <v>32</v>
      </c>
      <c r="C51" s="161" t="s">
        <v>66</v>
      </c>
      <c r="D51" s="158" t="s">
        <v>25</v>
      </c>
      <c r="E51" s="86">
        <v>0</v>
      </c>
      <c r="F51" s="131"/>
      <c r="G51" s="133"/>
      <c r="H51" s="133"/>
      <c r="I51" s="133"/>
      <c r="J51" s="133"/>
      <c r="K51" s="133"/>
      <c r="L51" s="114"/>
      <c r="M51" s="114"/>
      <c r="N51" s="114"/>
    </row>
    <row r="52" spans="1:14" ht="19.899999999999999" customHeight="1" x14ac:dyDescent="0.25">
      <c r="A52" s="243" t="s">
        <v>86</v>
      </c>
      <c r="B52" s="256"/>
      <c r="C52" s="257"/>
      <c r="D52" s="154" t="s">
        <v>92</v>
      </c>
      <c r="E52" s="88">
        <f>E53+E57+E60</f>
        <v>48748.619999999995</v>
      </c>
      <c r="F52" s="79">
        <f t="shared" ref="F52" si="4">F57+F60</f>
        <v>48640.899999999994</v>
      </c>
      <c r="G52" s="82">
        <f>G53+G57+G60</f>
        <v>85732.099999999991</v>
      </c>
      <c r="H52" s="82">
        <f>H53+H57+H60</f>
        <v>74141.070000000007</v>
      </c>
      <c r="I52" s="82">
        <v>65319.6</v>
      </c>
      <c r="J52" s="82">
        <v>65319.6</v>
      </c>
      <c r="K52" s="82">
        <v>65319.6</v>
      </c>
      <c r="L52" s="114"/>
      <c r="M52" s="114"/>
      <c r="N52" s="114"/>
    </row>
    <row r="53" spans="1:14" ht="19.899999999999999" customHeight="1" x14ac:dyDescent="0.25">
      <c r="A53" s="252" t="s">
        <v>116</v>
      </c>
      <c r="B53" s="238"/>
      <c r="C53" s="239"/>
      <c r="D53" s="155" t="s">
        <v>13</v>
      </c>
      <c r="E53" s="83">
        <v>6878.34</v>
      </c>
      <c r="F53" s="130">
        <v>0</v>
      </c>
      <c r="G53" s="134">
        <f>G54</f>
        <v>37091.199999999997</v>
      </c>
      <c r="H53" s="134">
        <f>H54</f>
        <v>29250</v>
      </c>
      <c r="I53" s="134">
        <v>29900</v>
      </c>
      <c r="J53" s="134">
        <v>29900</v>
      </c>
      <c r="K53" s="134">
        <v>29900</v>
      </c>
      <c r="L53" s="114"/>
      <c r="M53" s="114"/>
      <c r="N53" s="114"/>
    </row>
    <row r="54" spans="1:14" ht="19.899999999999999" customHeight="1" x14ac:dyDescent="0.25">
      <c r="A54" s="159" t="s">
        <v>66</v>
      </c>
      <c r="B54" s="176">
        <v>3</v>
      </c>
      <c r="C54" s="161"/>
      <c r="D54" s="158" t="s">
        <v>16</v>
      </c>
      <c r="E54" s="81">
        <v>6878.34</v>
      </c>
      <c r="F54" s="131">
        <v>0</v>
      </c>
      <c r="G54" s="133">
        <f t="shared" ref="G54" si="5">G55+G56</f>
        <v>37091.199999999997</v>
      </c>
      <c r="H54" s="133">
        <f t="shared" ref="H54" si="6">H55+H56</f>
        <v>29250</v>
      </c>
      <c r="I54" s="133">
        <v>29400</v>
      </c>
      <c r="J54" s="133">
        <v>29400</v>
      </c>
      <c r="K54" s="133">
        <v>29400</v>
      </c>
      <c r="L54" s="114"/>
      <c r="M54" s="114"/>
      <c r="N54" s="114"/>
    </row>
    <row r="55" spans="1:14" ht="19.899999999999999" customHeight="1" x14ac:dyDescent="0.25">
      <c r="A55" s="159" t="s">
        <v>66</v>
      </c>
      <c r="B55" s="162">
        <v>31</v>
      </c>
      <c r="C55" s="161"/>
      <c r="D55" s="158" t="s">
        <v>82</v>
      </c>
      <c r="E55" s="81">
        <v>6878.34</v>
      </c>
      <c r="F55" s="131">
        <v>0</v>
      </c>
      <c r="G55" s="133">
        <v>35374.129999999997</v>
      </c>
      <c r="H55" s="133">
        <v>29050</v>
      </c>
      <c r="I55" s="133">
        <v>29400</v>
      </c>
      <c r="J55" s="133">
        <v>29400</v>
      </c>
      <c r="K55" s="133">
        <v>29400</v>
      </c>
      <c r="L55" s="114"/>
      <c r="M55" s="114"/>
      <c r="N55" s="114"/>
    </row>
    <row r="56" spans="1:14" ht="19.899999999999999" customHeight="1" x14ac:dyDescent="0.25">
      <c r="A56" s="159" t="s">
        <v>66</v>
      </c>
      <c r="B56" s="162">
        <v>32</v>
      </c>
      <c r="C56" s="161"/>
      <c r="D56" s="158" t="s">
        <v>25</v>
      </c>
      <c r="E56" s="81">
        <v>0</v>
      </c>
      <c r="F56" s="131">
        <v>0</v>
      </c>
      <c r="G56" s="133">
        <v>1717.07</v>
      </c>
      <c r="H56" s="133">
        <v>200</v>
      </c>
      <c r="I56" s="133">
        <v>500</v>
      </c>
      <c r="J56" s="133">
        <v>500</v>
      </c>
      <c r="K56" s="133">
        <v>500</v>
      </c>
      <c r="L56" s="114"/>
      <c r="M56" s="114"/>
      <c r="N56" s="114"/>
    </row>
    <row r="57" spans="1:14" ht="25.5" x14ac:dyDescent="0.25">
      <c r="A57" s="237" t="s">
        <v>169</v>
      </c>
      <c r="B57" s="238"/>
      <c r="C57" s="239"/>
      <c r="D57" s="172" t="s">
        <v>170</v>
      </c>
      <c r="E57" s="91">
        <v>0</v>
      </c>
      <c r="F57" s="89">
        <v>6169.6</v>
      </c>
      <c r="G57" s="90">
        <v>6169.6</v>
      </c>
      <c r="H57" s="90">
        <v>6169.6</v>
      </c>
      <c r="I57" s="90">
        <v>6169.6</v>
      </c>
      <c r="J57" s="90">
        <v>6169.6</v>
      </c>
      <c r="K57" s="90">
        <v>6169.6</v>
      </c>
      <c r="L57" s="114"/>
      <c r="M57" s="114"/>
      <c r="N57" s="114"/>
    </row>
    <row r="58" spans="1:14" x14ac:dyDescent="0.25">
      <c r="A58" s="156"/>
      <c r="B58" s="157">
        <v>3</v>
      </c>
      <c r="C58" s="158"/>
      <c r="D58" s="158" t="s">
        <v>16</v>
      </c>
      <c r="E58" s="81">
        <v>0</v>
      </c>
      <c r="F58" s="131">
        <v>6169.6</v>
      </c>
      <c r="G58" s="133">
        <v>6169.6</v>
      </c>
      <c r="H58" s="133">
        <v>6169.6</v>
      </c>
      <c r="I58" s="133">
        <v>6169.6</v>
      </c>
      <c r="J58" s="133">
        <v>6169.6</v>
      </c>
      <c r="K58" s="133">
        <v>6169.6</v>
      </c>
      <c r="L58" s="114"/>
      <c r="M58" s="114"/>
      <c r="N58" s="114"/>
    </row>
    <row r="59" spans="1:14" x14ac:dyDescent="0.25">
      <c r="A59" s="159"/>
      <c r="B59" s="176">
        <v>32</v>
      </c>
      <c r="C59" s="161"/>
      <c r="D59" s="158" t="s">
        <v>25</v>
      </c>
      <c r="E59" s="81">
        <v>0</v>
      </c>
      <c r="F59" s="131">
        <v>6169.6</v>
      </c>
      <c r="G59" s="133">
        <v>6169.6</v>
      </c>
      <c r="H59" s="133">
        <v>6169.6</v>
      </c>
      <c r="I59" s="133">
        <v>6169.6</v>
      </c>
      <c r="J59" s="133">
        <v>6169.6</v>
      </c>
      <c r="K59" s="133">
        <v>6169.6</v>
      </c>
      <c r="L59" s="114"/>
      <c r="M59" s="114"/>
      <c r="N59" s="114"/>
    </row>
    <row r="60" spans="1:14" ht="25.5" x14ac:dyDescent="0.25">
      <c r="A60" s="269" t="s">
        <v>164</v>
      </c>
      <c r="B60" s="270"/>
      <c r="C60" s="271"/>
      <c r="D60" s="172" t="s">
        <v>171</v>
      </c>
      <c r="E60" s="80">
        <f t="shared" ref="E60:H60" si="7">E61</f>
        <v>41870.28</v>
      </c>
      <c r="F60" s="89">
        <f t="shared" si="7"/>
        <v>42471.299999999996</v>
      </c>
      <c r="G60" s="90">
        <f t="shared" si="7"/>
        <v>42471.299999999996</v>
      </c>
      <c r="H60" s="90">
        <f t="shared" si="7"/>
        <v>38721.47</v>
      </c>
      <c r="I60" s="90">
        <v>29250</v>
      </c>
      <c r="J60" s="90">
        <v>29250</v>
      </c>
      <c r="K60" s="90">
        <v>29250</v>
      </c>
      <c r="L60" s="114"/>
      <c r="M60" s="114"/>
      <c r="N60" s="114"/>
    </row>
    <row r="61" spans="1:14" x14ac:dyDescent="0.25">
      <c r="A61" s="159" t="s">
        <v>66</v>
      </c>
      <c r="B61" s="176">
        <v>3</v>
      </c>
      <c r="C61" s="161"/>
      <c r="D61" s="158" t="s">
        <v>16</v>
      </c>
      <c r="E61" s="81">
        <f t="shared" ref="E61:F61" si="8">E62+E63</f>
        <v>41870.28</v>
      </c>
      <c r="F61" s="131">
        <f t="shared" si="8"/>
        <v>42471.299999999996</v>
      </c>
      <c r="G61" s="133">
        <f t="shared" ref="G61:H61" si="9">G62+G63</f>
        <v>42471.299999999996</v>
      </c>
      <c r="H61" s="133">
        <f t="shared" si="9"/>
        <v>38721.47</v>
      </c>
      <c r="I61" s="133">
        <v>29050</v>
      </c>
      <c r="J61" s="133">
        <v>29050</v>
      </c>
      <c r="K61" s="133">
        <v>29050</v>
      </c>
      <c r="L61" s="114"/>
      <c r="M61" s="114"/>
      <c r="N61" s="114"/>
    </row>
    <row r="62" spans="1:14" x14ac:dyDescent="0.25">
      <c r="A62" s="159" t="s">
        <v>66</v>
      </c>
      <c r="B62" s="162">
        <v>31</v>
      </c>
      <c r="C62" s="161"/>
      <c r="D62" s="158" t="s">
        <v>82</v>
      </c>
      <c r="E62" s="81">
        <v>41359.440000000002</v>
      </c>
      <c r="F62" s="131">
        <v>40480.46</v>
      </c>
      <c r="G62" s="133">
        <v>40480.46</v>
      </c>
      <c r="H62" s="133">
        <v>29050</v>
      </c>
      <c r="I62" s="133">
        <v>29050</v>
      </c>
      <c r="J62" s="133">
        <v>29050</v>
      </c>
      <c r="K62" s="133">
        <v>29050</v>
      </c>
      <c r="L62" s="114"/>
      <c r="M62" s="114"/>
      <c r="N62" s="114"/>
    </row>
    <row r="63" spans="1:14" x14ac:dyDescent="0.25">
      <c r="A63" s="159" t="s">
        <v>66</v>
      </c>
      <c r="B63" s="162">
        <v>32</v>
      </c>
      <c r="C63" s="161"/>
      <c r="D63" s="158" t="s">
        <v>25</v>
      </c>
      <c r="E63" s="81">
        <v>510.84</v>
      </c>
      <c r="F63" s="131">
        <v>1990.84</v>
      </c>
      <c r="G63" s="133">
        <v>1990.84</v>
      </c>
      <c r="H63" s="133">
        <v>9671.4699999999993</v>
      </c>
      <c r="I63" s="133">
        <v>200</v>
      </c>
      <c r="J63" s="133">
        <v>200</v>
      </c>
      <c r="K63" s="133">
        <v>200</v>
      </c>
      <c r="L63" s="114"/>
      <c r="M63" s="114"/>
      <c r="N63" s="114"/>
    </row>
    <row r="64" spans="1:14" x14ac:dyDescent="0.25">
      <c r="A64" s="253" t="s">
        <v>86</v>
      </c>
      <c r="B64" s="254"/>
      <c r="C64" s="255"/>
      <c r="D64" s="154" t="s">
        <v>93</v>
      </c>
      <c r="E64" s="78">
        <v>303.05</v>
      </c>
      <c r="F64" s="79">
        <v>300</v>
      </c>
      <c r="G64" s="82">
        <v>300</v>
      </c>
      <c r="H64" s="82">
        <v>300</v>
      </c>
      <c r="I64" s="82">
        <v>300</v>
      </c>
      <c r="J64" s="82">
        <v>300</v>
      </c>
      <c r="K64" s="82">
        <v>300</v>
      </c>
      <c r="L64" s="114"/>
      <c r="M64" s="114"/>
      <c r="N64" s="114"/>
    </row>
    <row r="65" spans="1:14" ht="25.5" x14ac:dyDescent="0.25">
      <c r="A65" s="237" t="s">
        <v>164</v>
      </c>
      <c r="B65" s="238"/>
      <c r="C65" s="239"/>
      <c r="D65" s="172" t="s">
        <v>172</v>
      </c>
      <c r="E65" s="81">
        <v>303.05</v>
      </c>
      <c r="F65" s="131">
        <v>300</v>
      </c>
      <c r="G65" s="133">
        <v>300</v>
      </c>
      <c r="H65" s="133">
        <v>300</v>
      </c>
      <c r="I65" s="133">
        <v>300</v>
      </c>
      <c r="J65" s="133">
        <v>300</v>
      </c>
      <c r="K65" s="133">
        <v>300</v>
      </c>
      <c r="L65" s="114"/>
      <c r="M65" s="114"/>
      <c r="N65" s="114"/>
    </row>
    <row r="66" spans="1:14" x14ac:dyDescent="0.25">
      <c r="A66" s="177" t="s">
        <v>66</v>
      </c>
      <c r="B66" s="176">
        <v>3</v>
      </c>
      <c r="C66" s="161"/>
      <c r="D66" s="158" t="s">
        <v>16</v>
      </c>
      <c r="E66" s="81">
        <v>303.05</v>
      </c>
      <c r="F66" s="131">
        <v>300</v>
      </c>
      <c r="G66" s="133">
        <v>300</v>
      </c>
      <c r="H66" s="133">
        <v>300</v>
      </c>
      <c r="I66" s="133">
        <v>300</v>
      </c>
      <c r="J66" s="133">
        <v>300</v>
      </c>
      <c r="K66" s="133">
        <v>300</v>
      </c>
      <c r="L66" s="114"/>
      <c r="M66" s="114"/>
      <c r="N66" s="114"/>
    </row>
    <row r="67" spans="1:14" x14ac:dyDescent="0.25">
      <c r="A67" s="177" t="s">
        <v>66</v>
      </c>
      <c r="B67" s="176">
        <v>32</v>
      </c>
      <c r="C67" s="161"/>
      <c r="D67" s="158" t="s">
        <v>25</v>
      </c>
      <c r="E67" s="81">
        <v>303.05</v>
      </c>
      <c r="F67" s="131">
        <v>300</v>
      </c>
      <c r="G67" s="133">
        <v>300</v>
      </c>
      <c r="H67" s="133">
        <v>300</v>
      </c>
      <c r="I67" s="133">
        <v>300</v>
      </c>
      <c r="J67" s="133">
        <v>300</v>
      </c>
      <c r="K67" s="133">
        <v>300</v>
      </c>
      <c r="L67" s="114"/>
      <c r="M67" s="114"/>
      <c r="N67" s="114"/>
    </row>
    <row r="68" spans="1:14" s="127" customFormat="1" ht="19.899999999999999" customHeight="1" x14ac:dyDescent="0.25">
      <c r="A68" s="278" t="s">
        <v>195</v>
      </c>
      <c r="B68" s="279"/>
      <c r="C68" s="280"/>
      <c r="D68" s="178" t="s">
        <v>196</v>
      </c>
      <c r="E68" s="147">
        <v>1729.26</v>
      </c>
      <c r="F68" s="79">
        <v>0</v>
      </c>
      <c r="G68" s="82">
        <v>0</v>
      </c>
      <c r="H68" s="82">
        <f>H76</f>
        <v>663.41</v>
      </c>
      <c r="I68" s="82">
        <v>663.41</v>
      </c>
      <c r="J68" s="82">
        <v>663.41</v>
      </c>
      <c r="K68" s="82">
        <f>K76</f>
        <v>663.41</v>
      </c>
      <c r="L68" s="114"/>
      <c r="M68" s="114"/>
      <c r="N68" s="114"/>
    </row>
    <row r="69" spans="1:14" s="127" customFormat="1" x14ac:dyDescent="0.25">
      <c r="A69" s="281" t="s">
        <v>197</v>
      </c>
      <c r="B69" s="282"/>
      <c r="C69" s="283"/>
      <c r="D69" s="179" t="s">
        <v>198</v>
      </c>
      <c r="E69" s="141">
        <v>939</v>
      </c>
      <c r="F69" s="130">
        <v>0</v>
      </c>
      <c r="G69" s="133">
        <v>0</v>
      </c>
      <c r="H69" s="133">
        <v>0</v>
      </c>
      <c r="I69" s="133">
        <v>0</v>
      </c>
      <c r="J69" s="133">
        <v>0</v>
      </c>
      <c r="K69" s="133">
        <v>0</v>
      </c>
      <c r="L69" s="114"/>
      <c r="M69" s="114"/>
      <c r="N69" s="114"/>
    </row>
    <row r="70" spans="1:14" s="127" customFormat="1" x14ac:dyDescent="0.25">
      <c r="A70" s="177" t="s">
        <v>66</v>
      </c>
      <c r="B70" s="176">
        <v>3</v>
      </c>
      <c r="C70" s="161"/>
      <c r="D70" s="158" t="s">
        <v>16</v>
      </c>
      <c r="E70" s="81">
        <v>939</v>
      </c>
      <c r="F70" s="131">
        <v>0</v>
      </c>
      <c r="G70" s="133">
        <v>0</v>
      </c>
      <c r="H70" s="133">
        <v>0</v>
      </c>
      <c r="I70" s="133">
        <v>0</v>
      </c>
      <c r="J70" s="133">
        <v>0</v>
      </c>
      <c r="K70" s="133">
        <v>0</v>
      </c>
      <c r="L70" s="114"/>
      <c r="M70" s="114"/>
      <c r="N70" s="114"/>
    </row>
    <row r="71" spans="1:14" s="127" customFormat="1" x14ac:dyDescent="0.25">
      <c r="A71" s="177" t="s">
        <v>66</v>
      </c>
      <c r="B71" s="176">
        <v>32</v>
      </c>
      <c r="C71" s="161"/>
      <c r="D71" s="158" t="s">
        <v>25</v>
      </c>
      <c r="E71" s="81">
        <v>939</v>
      </c>
      <c r="F71" s="131">
        <v>0</v>
      </c>
      <c r="G71" s="133">
        <v>0</v>
      </c>
      <c r="H71" s="133">
        <v>0</v>
      </c>
      <c r="I71" s="133">
        <v>0</v>
      </c>
      <c r="J71" s="133">
        <v>0</v>
      </c>
      <c r="K71" s="133">
        <v>0</v>
      </c>
      <c r="L71" s="114"/>
      <c r="M71" s="114"/>
      <c r="N71" s="114"/>
    </row>
    <row r="72" spans="1:14" s="127" customFormat="1" ht="25.5" x14ac:dyDescent="0.25">
      <c r="A72" s="281" t="s">
        <v>199</v>
      </c>
      <c r="B72" s="282"/>
      <c r="C72" s="283"/>
      <c r="D72" s="179" t="s">
        <v>200</v>
      </c>
      <c r="E72" s="141">
        <f>E73</f>
        <v>790</v>
      </c>
      <c r="F72" s="130">
        <v>0</v>
      </c>
      <c r="G72" s="133">
        <v>0</v>
      </c>
      <c r="H72" s="133">
        <v>0</v>
      </c>
      <c r="I72" s="133">
        <v>0</v>
      </c>
      <c r="J72" s="133">
        <v>0</v>
      </c>
      <c r="K72" s="133">
        <v>0</v>
      </c>
      <c r="L72" s="114"/>
      <c r="M72" s="114"/>
      <c r="N72" s="114"/>
    </row>
    <row r="73" spans="1:14" s="127" customFormat="1" x14ac:dyDescent="0.25">
      <c r="A73" s="159" t="s">
        <v>66</v>
      </c>
      <c r="B73" s="157">
        <v>3</v>
      </c>
      <c r="C73" s="161"/>
      <c r="D73" s="158" t="s">
        <v>16</v>
      </c>
      <c r="E73" s="141">
        <f>E74+E75</f>
        <v>790</v>
      </c>
      <c r="F73" s="130">
        <v>0</v>
      </c>
      <c r="G73" s="133">
        <v>0</v>
      </c>
      <c r="H73" s="133">
        <v>0</v>
      </c>
      <c r="I73" s="133">
        <v>0</v>
      </c>
      <c r="J73" s="133">
        <v>0</v>
      </c>
      <c r="K73" s="133">
        <v>0</v>
      </c>
      <c r="L73" s="114"/>
      <c r="M73" s="114"/>
      <c r="N73" s="114"/>
    </row>
    <row r="74" spans="1:14" s="127" customFormat="1" x14ac:dyDescent="0.25">
      <c r="A74" s="159"/>
      <c r="B74" s="162">
        <v>32</v>
      </c>
      <c r="C74" s="161"/>
      <c r="D74" s="158" t="s">
        <v>25</v>
      </c>
      <c r="E74" s="81">
        <v>300</v>
      </c>
      <c r="F74" s="131">
        <v>0</v>
      </c>
      <c r="G74" s="133">
        <v>0</v>
      </c>
      <c r="H74" s="133">
        <v>0</v>
      </c>
      <c r="I74" s="133">
        <v>0</v>
      </c>
      <c r="J74" s="133">
        <v>0</v>
      </c>
      <c r="K74" s="133">
        <v>0</v>
      </c>
      <c r="L74" s="114"/>
      <c r="M74" s="114"/>
      <c r="N74" s="114"/>
    </row>
    <row r="75" spans="1:14" s="127" customFormat="1" x14ac:dyDescent="0.25">
      <c r="A75" s="180" t="s">
        <v>66</v>
      </c>
      <c r="B75" s="181">
        <v>37</v>
      </c>
      <c r="C75" s="155"/>
      <c r="D75" s="158" t="s">
        <v>78</v>
      </c>
      <c r="E75" s="81">
        <v>490</v>
      </c>
      <c r="F75" s="131">
        <v>0</v>
      </c>
      <c r="G75" s="133">
        <v>0</v>
      </c>
      <c r="H75" s="133">
        <v>0</v>
      </c>
      <c r="I75" s="133">
        <v>0</v>
      </c>
      <c r="J75" s="133">
        <v>0</v>
      </c>
      <c r="K75" s="133">
        <v>0</v>
      </c>
      <c r="L75" s="114"/>
      <c r="M75" s="114"/>
      <c r="N75" s="114"/>
    </row>
    <row r="76" spans="1:14" s="127" customFormat="1" ht="31.15" customHeight="1" x14ac:dyDescent="0.25">
      <c r="A76" s="237" t="s">
        <v>124</v>
      </c>
      <c r="B76" s="238"/>
      <c r="C76" s="239"/>
      <c r="D76" s="155" t="s">
        <v>165</v>
      </c>
      <c r="E76" s="141">
        <v>0</v>
      </c>
      <c r="F76" s="130">
        <v>0</v>
      </c>
      <c r="G76" s="134">
        <v>0</v>
      </c>
      <c r="H76" s="134">
        <v>663.41</v>
      </c>
      <c r="I76" s="134">
        <v>663.41</v>
      </c>
      <c r="J76" s="134">
        <v>663.41</v>
      </c>
      <c r="K76" s="134">
        <v>663.41</v>
      </c>
      <c r="L76" s="114"/>
      <c r="M76" s="114"/>
      <c r="N76" s="114"/>
    </row>
    <row r="77" spans="1:14" s="127" customFormat="1" x14ac:dyDescent="0.25">
      <c r="A77" s="177" t="s">
        <v>66</v>
      </c>
      <c r="B77" s="157">
        <v>3</v>
      </c>
      <c r="C77" s="161"/>
      <c r="D77" s="158" t="s">
        <v>16</v>
      </c>
      <c r="E77" s="81">
        <v>0</v>
      </c>
      <c r="F77" s="131">
        <v>0</v>
      </c>
      <c r="G77" s="133">
        <v>0</v>
      </c>
      <c r="H77" s="133">
        <v>663.41</v>
      </c>
      <c r="I77" s="133">
        <v>663.41</v>
      </c>
      <c r="J77" s="133">
        <v>663.41</v>
      </c>
      <c r="K77" s="133">
        <v>663.41</v>
      </c>
      <c r="L77" s="114"/>
      <c r="M77" s="114"/>
      <c r="N77" s="114"/>
    </row>
    <row r="78" spans="1:14" s="127" customFormat="1" x14ac:dyDescent="0.25">
      <c r="A78" s="177" t="s">
        <v>66</v>
      </c>
      <c r="B78" s="162">
        <v>32</v>
      </c>
      <c r="C78" s="161"/>
      <c r="D78" s="158" t="s">
        <v>25</v>
      </c>
      <c r="E78" s="81">
        <v>0</v>
      </c>
      <c r="F78" s="131">
        <v>0</v>
      </c>
      <c r="G78" s="133">
        <v>0</v>
      </c>
      <c r="H78" s="133">
        <v>663.41</v>
      </c>
      <c r="I78" s="133">
        <v>663.41</v>
      </c>
      <c r="J78" s="133">
        <v>663.41</v>
      </c>
      <c r="K78" s="133">
        <v>663.41</v>
      </c>
      <c r="L78" s="114"/>
      <c r="M78" s="114"/>
      <c r="N78" s="114"/>
    </row>
    <row r="79" spans="1:14" ht="25.5" x14ac:dyDescent="0.25">
      <c r="A79" s="253" t="s">
        <v>86</v>
      </c>
      <c r="B79" s="261"/>
      <c r="C79" s="262"/>
      <c r="D79" s="154" t="s">
        <v>96</v>
      </c>
      <c r="E79" s="78">
        <f>E80+E83</f>
        <v>5538.29</v>
      </c>
      <c r="F79" s="79">
        <v>6000</v>
      </c>
      <c r="G79" s="82">
        <v>6000</v>
      </c>
      <c r="H79" s="82">
        <f>H83</f>
        <v>6773.63</v>
      </c>
      <c r="I79" s="82">
        <v>6773.63</v>
      </c>
      <c r="J79" s="82">
        <v>6773.63</v>
      </c>
      <c r="K79" s="82">
        <f>K83</f>
        <v>6773.63</v>
      </c>
      <c r="L79" s="114"/>
      <c r="M79" s="114"/>
      <c r="N79" s="114"/>
    </row>
    <row r="80" spans="1:14" ht="23.45" customHeight="1" x14ac:dyDescent="0.25">
      <c r="A80" s="228" t="s">
        <v>156</v>
      </c>
      <c r="B80" s="229"/>
      <c r="C80" s="230"/>
      <c r="D80" s="182" t="s">
        <v>170</v>
      </c>
      <c r="E80" s="100">
        <v>0</v>
      </c>
      <c r="F80" s="130">
        <v>0</v>
      </c>
      <c r="G80" s="134">
        <v>0</v>
      </c>
      <c r="H80" s="134">
        <v>0</v>
      </c>
      <c r="I80" s="134">
        <v>0</v>
      </c>
      <c r="J80" s="134">
        <v>0</v>
      </c>
      <c r="K80" s="134">
        <v>0</v>
      </c>
      <c r="L80" s="114"/>
      <c r="M80" s="114"/>
      <c r="N80" s="114"/>
    </row>
    <row r="81" spans="1:14" x14ac:dyDescent="0.25">
      <c r="A81" s="177"/>
      <c r="B81" s="176">
        <v>3</v>
      </c>
      <c r="C81" s="183"/>
      <c r="D81" s="158" t="s">
        <v>16</v>
      </c>
      <c r="E81" s="83">
        <v>0</v>
      </c>
      <c r="F81" s="130">
        <v>0</v>
      </c>
      <c r="G81" s="134">
        <v>0</v>
      </c>
      <c r="H81" s="134">
        <v>0</v>
      </c>
      <c r="I81" s="134">
        <v>0</v>
      </c>
      <c r="J81" s="134">
        <v>0</v>
      </c>
      <c r="K81" s="134">
        <v>0</v>
      </c>
      <c r="L81" s="114"/>
      <c r="M81" s="114"/>
      <c r="N81" s="114"/>
    </row>
    <row r="82" spans="1:14" x14ac:dyDescent="0.25">
      <c r="A82" s="177"/>
      <c r="B82" s="162">
        <v>32</v>
      </c>
      <c r="C82" s="183"/>
      <c r="D82" s="158" t="s">
        <v>25</v>
      </c>
      <c r="E82" s="83">
        <v>0</v>
      </c>
      <c r="F82" s="130">
        <v>0</v>
      </c>
      <c r="G82" s="134">
        <v>0</v>
      </c>
      <c r="H82" s="134">
        <v>0</v>
      </c>
      <c r="I82" s="134">
        <v>0</v>
      </c>
      <c r="J82" s="134">
        <v>0</v>
      </c>
      <c r="K82" s="134">
        <v>0</v>
      </c>
      <c r="L82" s="114"/>
      <c r="M82" s="114"/>
      <c r="N82" s="114"/>
    </row>
    <row r="83" spans="1:14" ht="27.6" customHeight="1" x14ac:dyDescent="0.25">
      <c r="A83" s="237" t="s">
        <v>113</v>
      </c>
      <c r="B83" s="284"/>
      <c r="C83" s="285"/>
      <c r="D83" s="155" t="s">
        <v>173</v>
      </c>
      <c r="E83" s="80">
        <v>5538.29</v>
      </c>
      <c r="F83" s="89">
        <v>6000</v>
      </c>
      <c r="G83" s="90">
        <v>6000</v>
      </c>
      <c r="H83" s="90">
        <v>6773.63</v>
      </c>
      <c r="I83" s="90">
        <v>6773.63</v>
      </c>
      <c r="J83" s="90">
        <v>6773.63</v>
      </c>
      <c r="K83" s="90">
        <v>6773.63</v>
      </c>
      <c r="L83" s="114"/>
      <c r="M83" s="114"/>
      <c r="N83" s="114"/>
    </row>
    <row r="84" spans="1:14" ht="25.5" x14ac:dyDescent="0.25">
      <c r="A84" s="177"/>
      <c r="B84" s="176">
        <v>4</v>
      </c>
      <c r="C84" s="183"/>
      <c r="D84" s="158" t="s">
        <v>112</v>
      </c>
      <c r="E84" s="81">
        <v>5538.29</v>
      </c>
      <c r="F84" s="131">
        <v>6000</v>
      </c>
      <c r="G84" s="133">
        <v>6000</v>
      </c>
      <c r="H84" s="133">
        <v>6773.63</v>
      </c>
      <c r="I84" s="133">
        <v>6773.63</v>
      </c>
      <c r="J84" s="133">
        <v>6773.63</v>
      </c>
      <c r="K84" s="133">
        <v>6773.63</v>
      </c>
      <c r="L84" s="114"/>
      <c r="M84" s="114"/>
      <c r="N84" s="114"/>
    </row>
    <row r="85" spans="1:14" ht="25.5" x14ac:dyDescent="0.25">
      <c r="A85" s="177"/>
      <c r="B85" s="162">
        <v>42</v>
      </c>
      <c r="C85" s="183"/>
      <c r="D85" s="158" t="s">
        <v>65</v>
      </c>
      <c r="E85" s="81">
        <v>5538.29</v>
      </c>
      <c r="F85" s="131">
        <v>6000</v>
      </c>
      <c r="G85" s="133">
        <v>6000</v>
      </c>
      <c r="H85" s="133">
        <v>6773.63</v>
      </c>
      <c r="I85" s="133">
        <v>6773.63</v>
      </c>
      <c r="J85" s="133">
        <v>6773.63</v>
      </c>
      <c r="K85" s="133">
        <v>6773.63</v>
      </c>
      <c r="L85" s="114"/>
      <c r="M85" s="114"/>
      <c r="N85" s="114"/>
    </row>
    <row r="86" spans="1:14" ht="23.45" customHeight="1" x14ac:dyDescent="0.25">
      <c r="A86" s="253" t="s">
        <v>95</v>
      </c>
      <c r="B86" s="254"/>
      <c r="C86" s="255"/>
      <c r="D86" s="154" t="s">
        <v>94</v>
      </c>
      <c r="E86" s="78">
        <f>E97</f>
        <v>366.6</v>
      </c>
      <c r="F86" s="79">
        <v>133.38999999999999</v>
      </c>
      <c r="G86" s="82">
        <f>G87+G90+G97</f>
        <v>3463.79</v>
      </c>
      <c r="H86" s="82">
        <f>H87+H90+H94+H97</f>
        <v>3663.39</v>
      </c>
      <c r="I86" s="82">
        <f>I87+I90+I94+I97</f>
        <v>3633.39</v>
      </c>
      <c r="J86" s="82">
        <f>J87+J90+J97</f>
        <v>3633.39</v>
      </c>
      <c r="K86" s="82">
        <f>K87+K90+K94+K97</f>
        <v>3633.39</v>
      </c>
      <c r="L86" s="114"/>
      <c r="M86" s="114"/>
      <c r="N86" s="114"/>
    </row>
    <row r="87" spans="1:14" ht="29.45" customHeight="1" x14ac:dyDescent="0.25">
      <c r="A87" s="231" t="s">
        <v>114</v>
      </c>
      <c r="B87" s="232"/>
      <c r="C87" s="233"/>
      <c r="D87" s="155" t="s">
        <v>174</v>
      </c>
      <c r="E87" s="91">
        <v>0</v>
      </c>
      <c r="F87" s="89">
        <v>0.66</v>
      </c>
      <c r="G87" s="90">
        <v>0.66</v>
      </c>
      <c r="H87" s="90">
        <v>0.66</v>
      </c>
      <c r="I87" s="90">
        <v>0.66</v>
      </c>
      <c r="J87" s="90">
        <v>0.66</v>
      </c>
      <c r="K87" s="90">
        <v>0.66</v>
      </c>
      <c r="L87" s="114"/>
      <c r="M87" s="114"/>
      <c r="N87" s="114"/>
    </row>
    <row r="88" spans="1:14" x14ac:dyDescent="0.25">
      <c r="A88" s="184" t="s">
        <v>66</v>
      </c>
      <c r="B88" s="185">
        <v>3</v>
      </c>
      <c r="C88" s="186"/>
      <c r="D88" s="158" t="s">
        <v>16</v>
      </c>
      <c r="E88" s="83">
        <v>0</v>
      </c>
      <c r="F88" s="130">
        <v>0.66</v>
      </c>
      <c r="G88" s="134">
        <v>0.66</v>
      </c>
      <c r="H88" s="134">
        <v>0.66</v>
      </c>
      <c r="I88" s="134">
        <v>0.66</v>
      </c>
      <c r="J88" s="134">
        <v>0.66</v>
      </c>
      <c r="K88" s="134">
        <v>0.66</v>
      </c>
      <c r="L88" s="114"/>
      <c r="M88" s="114"/>
      <c r="N88" s="114"/>
    </row>
    <row r="89" spans="1:14" x14ac:dyDescent="0.25">
      <c r="A89" s="156" t="s">
        <v>66</v>
      </c>
      <c r="B89" s="162">
        <v>32</v>
      </c>
      <c r="C89" s="158"/>
      <c r="D89" s="158" t="s">
        <v>25</v>
      </c>
      <c r="E89" s="81">
        <v>0</v>
      </c>
      <c r="F89" s="131">
        <v>0.66</v>
      </c>
      <c r="G89" s="133">
        <v>0.66</v>
      </c>
      <c r="H89" s="133">
        <v>0.66</v>
      </c>
      <c r="I89" s="133">
        <v>0.66</v>
      </c>
      <c r="J89" s="133">
        <v>0.66</v>
      </c>
      <c r="K89" s="133">
        <v>0.66</v>
      </c>
      <c r="L89" s="114"/>
      <c r="M89" s="114"/>
      <c r="N89" s="114"/>
    </row>
    <row r="90" spans="1:14" ht="25.5" x14ac:dyDescent="0.25">
      <c r="A90" s="228" t="s">
        <v>190</v>
      </c>
      <c r="B90" s="229"/>
      <c r="C90" s="230"/>
      <c r="D90" s="182" t="s">
        <v>170</v>
      </c>
      <c r="E90" s="100">
        <v>0</v>
      </c>
      <c r="F90" s="130">
        <v>0</v>
      </c>
      <c r="G90" s="130">
        <v>3330.4</v>
      </c>
      <c r="H90" s="130">
        <f>H91</f>
        <v>3500</v>
      </c>
      <c r="I90" s="130">
        <v>3500</v>
      </c>
      <c r="J90" s="130">
        <v>3500</v>
      </c>
      <c r="K90" s="130">
        <v>3500</v>
      </c>
      <c r="L90" s="114"/>
      <c r="M90" s="114"/>
      <c r="N90" s="114"/>
    </row>
    <row r="91" spans="1:14" x14ac:dyDescent="0.25">
      <c r="A91" s="184" t="s">
        <v>66</v>
      </c>
      <c r="B91" s="185">
        <v>3</v>
      </c>
      <c r="C91" s="186"/>
      <c r="D91" s="158" t="s">
        <v>16</v>
      </c>
      <c r="E91" s="83">
        <v>0</v>
      </c>
      <c r="F91" s="130">
        <v>0.66</v>
      </c>
      <c r="G91" s="130">
        <v>3330.4</v>
      </c>
      <c r="H91" s="130">
        <f>H92+H93</f>
        <v>3500</v>
      </c>
      <c r="I91" s="130">
        <v>3500</v>
      </c>
      <c r="J91" s="130">
        <v>3500</v>
      </c>
      <c r="K91" s="130">
        <v>3500</v>
      </c>
      <c r="L91" s="114"/>
      <c r="M91" s="114"/>
      <c r="N91" s="114"/>
    </row>
    <row r="92" spans="1:14" x14ac:dyDescent="0.25">
      <c r="A92" s="156" t="s">
        <v>66</v>
      </c>
      <c r="B92" s="162">
        <v>32</v>
      </c>
      <c r="C92" s="158"/>
      <c r="D92" s="158" t="s">
        <v>25</v>
      </c>
      <c r="E92" s="81">
        <v>0</v>
      </c>
      <c r="F92" s="131">
        <v>0.66</v>
      </c>
      <c r="G92" s="131">
        <v>3330.4</v>
      </c>
      <c r="H92" s="131">
        <v>2000</v>
      </c>
      <c r="I92" s="131">
        <v>2000</v>
      </c>
      <c r="J92" s="131">
        <v>2000</v>
      </c>
      <c r="K92" s="131">
        <v>2000</v>
      </c>
      <c r="L92" s="114"/>
      <c r="M92" s="114"/>
      <c r="N92" s="114"/>
    </row>
    <row r="93" spans="1:14" s="127" customFormat="1" ht="38.25" x14ac:dyDescent="0.25">
      <c r="A93" s="156"/>
      <c r="B93" s="162">
        <v>37</v>
      </c>
      <c r="C93" s="158"/>
      <c r="D93" s="173" t="s">
        <v>193</v>
      </c>
      <c r="E93" s="81">
        <v>0</v>
      </c>
      <c r="F93" s="131">
        <v>0</v>
      </c>
      <c r="G93" s="131">
        <v>0</v>
      </c>
      <c r="H93" s="131">
        <v>1500</v>
      </c>
      <c r="I93" s="131">
        <v>1500</v>
      </c>
      <c r="J93" s="131">
        <v>1500</v>
      </c>
      <c r="K93" s="131">
        <v>1500</v>
      </c>
      <c r="L93" s="114"/>
      <c r="M93" s="114"/>
      <c r="N93" s="114"/>
    </row>
    <row r="94" spans="1:14" s="127" customFormat="1" ht="25.5" x14ac:dyDescent="0.25">
      <c r="A94" s="266" t="s">
        <v>213</v>
      </c>
      <c r="B94" s="284"/>
      <c r="C94" s="285"/>
      <c r="D94" s="155" t="s">
        <v>214</v>
      </c>
      <c r="E94" s="83">
        <v>0</v>
      </c>
      <c r="F94" s="130">
        <v>0</v>
      </c>
      <c r="G94" s="130">
        <v>0</v>
      </c>
      <c r="H94" s="130">
        <v>30</v>
      </c>
      <c r="I94" s="130">
        <v>0</v>
      </c>
      <c r="J94" s="130">
        <v>0</v>
      </c>
      <c r="K94" s="130">
        <v>0</v>
      </c>
      <c r="L94" s="114"/>
      <c r="M94" s="114"/>
      <c r="N94" s="114"/>
    </row>
    <row r="95" spans="1:14" s="127" customFormat="1" x14ac:dyDescent="0.25">
      <c r="A95" s="184" t="s">
        <v>66</v>
      </c>
      <c r="B95" s="185">
        <v>3</v>
      </c>
      <c r="C95" s="186"/>
      <c r="D95" s="158" t="s">
        <v>16</v>
      </c>
      <c r="E95" s="81">
        <v>0</v>
      </c>
      <c r="F95" s="131">
        <v>0</v>
      </c>
      <c r="G95" s="131">
        <v>0</v>
      </c>
      <c r="H95" s="131">
        <v>30</v>
      </c>
      <c r="I95" s="131">
        <v>0</v>
      </c>
      <c r="J95" s="131">
        <v>0</v>
      </c>
      <c r="K95" s="131">
        <v>0</v>
      </c>
      <c r="L95" s="114"/>
      <c r="M95" s="114"/>
      <c r="N95" s="114"/>
    </row>
    <row r="96" spans="1:14" s="127" customFormat="1" x14ac:dyDescent="0.25">
      <c r="A96" s="156" t="s">
        <v>66</v>
      </c>
      <c r="B96" s="162">
        <v>32</v>
      </c>
      <c r="C96" s="158"/>
      <c r="D96" s="158" t="s">
        <v>25</v>
      </c>
      <c r="E96" s="81">
        <v>0</v>
      </c>
      <c r="F96" s="131">
        <v>0</v>
      </c>
      <c r="G96" s="131">
        <v>0</v>
      </c>
      <c r="H96" s="131">
        <v>30</v>
      </c>
      <c r="I96" s="131">
        <v>0</v>
      </c>
      <c r="J96" s="131">
        <v>0</v>
      </c>
      <c r="K96" s="131">
        <v>0</v>
      </c>
      <c r="L96" s="114"/>
      <c r="M96" s="114"/>
      <c r="N96" s="114"/>
    </row>
    <row r="97" spans="1:14" x14ac:dyDescent="0.25">
      <c r="A97" s="269" t="s">
        <v>176</v>
      </c>
      <c r="B97" s="270"/>
      <c r="C97" s="271"/>
      <c r="D97" s="155" t="s">
        <v>175</v>
      </c>
      <c r="E97" s="83">
        <f>E98</f>
        <v>366.6</v>
      </c>
      <c r="F97" s="130">
        <v>132.72999999999999</v>
      </c>
      <c r="G97" s="134">
        <v>132.72999999999999</v>
      </c>
      <c r="H97" s="134">
        <v>132.72999999999999</v>
      </c>
      <c r="I97" s="134">
        <v>132.72999999999999</v>
      </c>
      <c r="J97" s="134">
        <v>132.72999999999999</v>
      </c>
      <c r="K97" s="134">
        <v>132.72999999999999</v>
      </c>
      <c r="L97" s="114"/>
      <c r="M97" s="114"/>
      <c r="N97" s="114"/>
    </row>
    <row r="98" spans="1:14" x14ac:dyDescent="0.25">
      <c r="A98" s="159"/>
      <c r="B98" s="157">
        <v>3</v>
      </c>
      <c r="C98" s="161"/>
      <c r="D98" s="158" t="s">
        <v>16</v>
      </c>
      <c r="E98" s="81">
        <f>E99+E100</f>
        <v>366.6</v>
      </c>
      <c r="F98" s="131">
        <v>132.72999999999999</v>
      </c>
      <c r="G98" s="133">
        <v>132.72999999999999</v>
      </c>
      <c r="H98" s="133">
        <v>132.72999999999999</v>
      </c>
      <c r="I98" s="133">
        <v>132.72999999999999</v>
      </c>
      <c r="J98" s="133">
        <v>132.72999999999999</v>
      </c>
      <c r="K98" s="133">
        <v>132.72999999999999</v>
      </c>
      <c r="L98" s="114"/>
      <c r="M98" s="114"/>
      <c r="N98" s="114"/>
    </row>
    <row r="99" spans="1:14" ht="25.9" customHeight="1" x14ac:dyDescent="0.25">
      <c r="A99" s="159"/>
      <c r="B99" s="162">
        <v>36</v>
      </c>
      <c r="C99" s="161"/>
      <c r="D99" s="158" t="s">
        <v>157</v>
      </c>
      <c r="E99" s="81">
        <v>116.6</v>
      </c>
      <c r="F99" s="131">
        <v>132.72999999999999</v>
      </c>
      <c r="G99" s="133">
        <v>132.72999999999999</v>
      </c>
      <c r="H99" s="133">
        <v>132.72999999999999</v>
      </c>
      <c r="I99" s="133">
        <v>132.72999999999999</v>
      </c>
      <c r="J99" s="133">
        <v>132.72999999999999</v>
      </c>
      <c r="K99" s="133">
        <v>132.72999999999999</v>
      </c>
      <c r="L99" s="114"/>
      <c r="M99" s="114"/>
      <c r="N99" s="114"/>
    </row>
    <row r="100" spans="1:14" s="127" customFormat="1" ht="25.9" customHeight="1" x14ac:dyDescent="0.25">
      <c r="A100" s="159"/>
      <c r="B100" s="162">
        <v>37</v>
      </c>
      <c r="C100" s="161"/>
      <c r="D100" s="173" t="s">
        <v>193</v>
      </c>
      <c r="E100" s="81">
        <v>250</v>
      </c>
      <c r="F100" s="131">
        <v>0</v>
      </c>
      <c r="G100" s="133">
        <v>0</v>
      </c>
      <c r="H100" s="133">
        <v>0</v>
      </c>
      <c r="I100" s="133">
        <v>0</v>
      </c>
      <c r="J100" s="133">
        <v>0</v>
      </c>
      <c r="K100" s="133">
        <v>0</v>
      </c>
      <c r="L100" s="114"/>
      <c r="M100" s="114"/>
      <c r="N100" s="114"/>
    </row>
    <row r="101" spans="1:14" ht="25.9" customHeight="1" x14ac:dyDescent="0.25">
      <c r="A101" s="234" t="s">
        <v>115</v>
      </c>
      <c r="B101" s="235"/>
      <c r="C101" s="236"/>
      <c r="D101" s="154" t="s">
        <v>158</v>
      </c>
      <c r="E101" s="78">
        <v>929.06</v>
      </c>
      <c r="F101" s="79">
        <v>1300</v>
      </c>
      <c r="G101" s="82">
        <v>1300</v>
      </c>
      <c r="H101" s="82">
        <v>1300</v>
      </c>
      <c r="I101" s="82">
        <v>1300</v>
      </c>
      <c r="J101" s="82">
        <v>1300</v>
      </c>
      <c r="K101" s="82">
        <v>1300</v>
      </c>
      <c r="L101" s="114"/>
      <c r="M101" s="114"/>
      <c r="N101" s="114"/>
    </row>
    <row r="102" spans="1:14" ht="25.9" customHeight="1" x14ac:dyDescent="0.25">
      <c r="A102" s="237" t="s">
        <v>116</v>
      </c>
      <c r="B102" s="238"/>
      <c r="C102" s="239"/>
      <c r="D102" s="155" t="s">
        <v>142</v>
      </c>
      <c r="E102" s="81">
        <v>929.06</v>
      </c>
      <c r="F102" s="131">
        <v>1300</v>
      </c>
      <c r="G102" s="133">
        <v>1300</v>
      </c>
      <c r="H102" s="133">
        <v>1300</v>
      </c>
      <c r="I102" s="133">
        <v>1300</v>
      </c>
      <c r="J102" s="133">
        <v>1300</v>
      </c>
      <c r="K102" s="133">
        <v>1300</v>
      </c>
      <c r="L102" s="114"/>
      <c r="M102" s="114"/>
      <c r="N102" s="114"/>
    </row>
    <row r="103" spans="1:14" ht="12.6" customHeight="1" x14ac:dyDescent="0.25">
      <c r="A103" s="159" t="s">
        <v>66</v>
      </c>
      <c r="B103" s="157">
        <v>3</v>
      </c>
      <c r="C103" s="161"/>
      <c r="D103" s="158" t="s">
        <v>16</v>
      </c>
      <c r="E103" s="81">
        <v>929.06</v>
      </c>
      <c r="F103" s="131">
        <v>1300</v>
      </c>
      <c r="G103" s="133">
        <v>1300</v>
      </c>
      <c r="H103" s="133">
        <v>1300</v>
      </c>
      <c r="I103" s="133">
        <v>1300</v>
      </c>
      <c r="J103" s="133">
        <v>1300</v>
      </c>
      <c r="K103" s="133">
        <v>1300</v>
      </c>
      <c r="L103" s="114"/>
      <c r="M103" s="114"/>
      <c r="N103" s="114"/>
    </row>
    <row r="104" spans="1:14" ht="12.6" customHeight="1" x14ac:dyDescent="0.25">
      <c r="A104" s="159"/>
      <c r="B104" s="162">
        <v>32</v>
      </c>
      <c r="C104" s="161"/>
      <c r="D104" s="158" t="s">
        <v>25</v>
      </c>
      <c r="E104" s="81">
        <f>5500/7.5345</f>
        <v>729.97544628044329</v>
      </c>
      <c r="F104" s="131">
        <v>1300</v>
      </c>
      <c r="G104" s="133">
        <v>1300</v>
      </c>
      <c r="H104" s="133">
        <v>1300</v>
      </c>
      <c r="I104" s="133">
        <v>1300</v>
      </c>
      <c r="J104" s="133">
        <v>1300</v>
      </c>
      <c r="K104" s="133">
        <v>1300</v>
      </c>
      <c r="L104" s="114"/>
      <c r="M104" s="114"/>
      <c r="N104" s="114"/>
    </row>
    <row r="105" spans="1:14" x14ac:dyDescent="0.25">
      <c r="A105" s="180" t="s">
        <v>66</v>
      </c>
      <c r="B105" s="181">
        <v>37</v>
      </c>
      <c r="C105" s="155"/>
      <c r="D105" s="158" t="s">
        <v>78</v>
      </c>
      <c r="E105" s="83">
        <f>1500/7.5345</f>
        <v>199.08421262193906</v>
      </c>
      <c r="F105" s="130">
        <v>0</v>
      </c>
      <c r="G105" s="134">
        <v>0</v>
      </c>
      <c r="H105" s="134">
        <v>0</v>
      </c>
      <c r="I105" s="134"/>
      <c r="J105" s="134"/>
      <c r="K105" s="134">
        <v>0</v>
      </c>
      <c r="L105" s="114"/>
      <c r="M105" s="114"/>
      <c r="N105" s="114"/>
    </row>
    <row r="106" spans="1:14" x14ac:dyDescent="0.25">
      <c r="A106" s="243" t="s">
        <v>117</v>
      </c>
      <c r="B106" s="244"/>
      <c r="C106" s="245"/>
      <c r="D106" s="154" t="s">
        <v>97</v>
      </c>
      <c r="E106" s="78">
        <v>1186.71</v>
      </c>
      <c r="F106" s="79">
        <v>1200</v>
      </c>
      <c r="G106" s="82">
        <v>1200</v>
      </c>
      <c r="H106" s="82">
        <v>1200</v>
      </c>
      <c r="I106" s="82">
        <v>1200</v>
      </c>
      <c r="J106" s="82">
        <v>1200</v>
      </c>
      <c r="K106" s="82">
        <v>1200</v>
      </c>
      <c r="L106" s="114"/>
      <c r="M106" s="114"/>
      <c r="N106" s="114"/>
    </row>
    <row r="107" spans="1:14" ht="25.5" x14ac:dyDescent="0.25">
      <c r="A107" s="266" t="s">
        <v>118</v>
      </c>
      <c r="B107" s="267"/>
      <c r="C107" s="268"/>
      <c r="D107" s="155" t="s">
        <v>122</v>
      </c>
      <c r="E107" s="86">
        <v>1186.71</v>
      </c>
      <c r="F107" s="131">
        <v>1200</v>
      </c>
      <c r="G107" s="133">
        <v>1200</v>
      </c>
      <c r="H107" s="133">
        <v>1200</v>
      </c>
      <c r="I107" s="133">
        <v>1200</v>
      </c>
      <c r="J107" s="133">
        <v>1200</v>
      </c>
      <c r="K107" s="133">
        <v>1200</v>
      </c>
      <c r="L107" s="114"/>
      <c r="M107" s="114"/>
      <c r="N107" s="114"/>
    </row>
    <row r="108" spans="1:14" x14ac:dyDescent="0.25">
      <c r="A108" s="156" t="s">
        <v>66</v>
      </c>
      <c r="B108" s="157">
        <v>3</v>
      </c>
      <c r="C108" s="182"/>
      <c r="D108" s="158" t="s">
        <v>16</v>
      </c>
      <c r="E108" s="85">
        <v>1186.71</v>
      </c>
      <c r="F108" s="130">
        <v>1200</v>
      </c>
      <c r="G108" s="134">
        <v>1200</v>
      </c>
      <c r="H108" s="134">
        <v>1200</v>
      </c>
      <c r="I108" s="134">
        <v>1200</v>
      </c>
      <c r="J108" s="134">
        <v>1200</v>
      </c>
      <c r="K108" s="134">
        <v>1200</v>
      </c>
      <c r="L108" s="114"/>
      <c r="M108" s="114"/>
      <c r="N108" s="114"/>
    </row>
    <row r="109" spans="1:14" x14ac:dyDescent="0.25">
      <c r="A109" s="156" t="s">
        <v>66</v>
      </c>
      <c r="B109" s="162">
        <v>32</v>
      </c>
      <c r="C109" s="182"/>
      <c r="D109" s="158" t="s">
        <v>25</v>
      </c>
      <c r="E109" s="85">
        <v>1186.71</v>
      </c>
      <c r="F109" s="130">
        <v>1200</v>
      </c>
      <c r="G109" s="134">
        <v>1200</v>
      </c>
      <c r="H109" s="134">
        <v>1200</v>
      </c>
      <c r="I109" s="134">
        <v>1200</v>
      </c>
      <c r="J109" s="134">
        <v>1200</v>
      </c>
      <c r="K109" s="134">
        <v>1200</v>
      </c>
      <c r="L109" s="114"/>
      <c r="M109" s="114"/>
      <c r="N109" s="114"/>
    </row>
    <row r="110" spans="1:14" ht="28.15" customHeight="1" x14ac:dyDescent="0.25">
      <c r="A110" s="265" t="s">
        <v>119</v>
      </c>
      <c r="B110" s="224"/>
      <c r="C110" s="225"/>
      <c r="D110" s="168" t="s">
        <v>98</v>
      </c>
      <c r="E110" s="92">
        <f>E111+E115+E119+E123</f>
        <v>22735.870000000003</v>
      </c>
      <c r="F110" s="137">
        <f>F111+F115+F119+F123+F136</f>
        <v>26749.39</v>
      </c>
      <c r="G110" s="140">
        <f>G111+G115+G119+G123</f>
        <v>27240.39</v>
      </c>
      <c r="H110" s="140">
        <f>H111+H115+H119+H123+H131</f>
        <v>27578.55</v>
      </c>
      <c r="I110" s="140">
        <f>I111+I115+I119+I123+I127</f>
        <v>26553.13</v>
      </c>
      <c r="J110" s="140">
        <f>J111+J115+J119+J123+J127</f>
        <v>26553.13</v>
      </c>
      <c r="K110" s="140">
        <f>K111+K115+K119+K123+K127</f>
        <v>26553.13</v>
      </c>
      <c r="L110" s="114"/>
      <c r="M110" s="114"/>
      <c r="N110" s="114"/>
    </row>
    <row r="111" spans="1:14" x14ac:dyDescent="0.25">
      <c r="A111" s="240" t="s">
        <v>120</v>
      </c>
      <c r="B111" s="241"/>
      <c r="C111" s="242"/>
      <c r="D111" s="187" t="s">
        <v>99</v>
      </c>
      <c r="E111" s="93">
        <v>1964.31</v>
      </c>
      <c r="F111" s="94">
        <f t="shared" ref="F111:H111" si="10">F112</f>
        <v>2124</v>
      </c>
      <c r="G111" s="95">
        <f t="shared" si="10"/>
        <v>2400</v>
      </c>
      <c r="H111" s="95">
        <f t="shared" si="10"/>
        <v>2400</v>
      </c>
      <c r="I111" s="95">
        <v>2080</v>
      </c>
      <c r="J111" s="95">
        <v>2080</v>
      </c>
      <c r="K111" s="95">
        <v>2080</v>
      </c>
      <c r="L111" s="114"/>
      <c r="M111" s="114"/>
      <c r="N111" s="114"/>
    </row>
    <row r="112" spans="1:14" x14ac:dyDescent="0.25">
      <c r="A112" s="231" t="s">
        <v>116</v>
      </c>
      <c r="B112" s="232"/>
      <c r="C112" s="233"/>
      <c r="D112" s="155" t="s">
        <v>142</v>
      </c>
      <c r="E112" s="86">
        <v>1964.31</v>
      </c>
      <c r="F112" s="131">
        <v>2124</v>
      </c>
      <c r="G112" s="133">
        <v>2400</v>
      </c>
      <c r="H112" s="133">
        <v>2400</v>
      </c>
      <c r="I112" s="133">
        <v>2080</v>
      </c>
      <c r="J112" s="133">
        <v>2080</v>
      </c>
      <c r="K112" s="133">
        <v>2080</v>
      </c>
      <c r="L112" s="114"/>
      <c r="M112" s="114"/>
      <c r="N112" s="114"/>
    </row>
    <row r="113" spans="1:14" ht="14.25" customHeight="1" x14ac:dyDescent="0.25">
      <c r="A113" s="188" t="s">
        <v>66</v>
      </c>
      <c r="B113" s="157">
        <v>3</v>
      </c>
      <c r="C113" s="182"/>
      <c r="D113" s="158" t="s">
        <v>16</v>
      </c>
      <c r="E113" s="86">
        <v>1964.31</v>
      </c>
      <c r="F113" s="130">
        <v>2124</v>
      </c>
      <c r="G113" s="130">
        <v>2400</v>
      </c>
      <c r="H113" s="130">
        <v>2400</v>
      </c>
      <c r="I113" s="130">
        <v>2080</v>
      </c>
      <c r="J113" s="130">
        <v>2080</v>
      </c>
      <c r="K113" s="130">
        <v>2080</v>
      </c>
      <c r="L113" s="114"/>
      <c r="M113" s="114"/>
      <c r="N113" s="114"/>
    </row>
    <row r="114" spans="1:14" ht="28.9" customHeight="1" x14ac:dyDescent="0.25">
      <c r="A114" s="184" t="s">
        <v>66</v>
      </c>
      <c r="B114" s="181">
        <v>31</v>
      </c>
      <c r="C114" s="186"/>
      <c r="D114" s="186" t="s">
        <v>82</v>
      </c>
      <c r="E114" s="96">
        <v>1964.31</v>
      </c>
      <c r="F114" s="131">
        <v>2124</v>
      </c>
      <c r="G114" s="133">
        <v>2400</v>
      </c>
      <c r="H114" s="133">
        <v>2400</v>
      </c>
      <c r="I114" s="133">
        <v>2080</v>
      </c>
      <c r="J114" s="133">
        <v>2080</v>
      </c>
      <c r="K114" s="133">
        <v>2080</v>
      </c>
      <c r="L114" s="114"/>
      <c r="M114" s="114"/>
      <c r="N114" s="114"/>
    </row>
    <row r="115" spans="1:14" x14ac:dyDescent="0.25">
      <c r="A115" s="243" t="s">
        <v>121</v>
      </c>
      <c r="B115" s="256"/>
      <c r="C115" s="257"/>
      <c r="D115" s="154" t="s">
        <v>100</v>
      </c>
      <c r="E115" s="97">
        <v>52</v>
      </c>
      <c r="F115" s="79">
        <v>43</v>
      </c>
      <c r="G115" s="82">
        <v>43</v>
      </c>
      <c r="H115" s="82">
        <v>43</v>
      </c>
      <c r="I115" s="82">
        <v>43</v>
      </c>
      <c r="J115" s="82">
        <v>43</v>
      </c>
      <c r="K115" s="82">
        <v>43</v>
      </c>
      <c r="L115" s="114"/>
      <c r="M115" s="114"/>
      <c r="N115" s="114"/>
    </row>
    <row r="116" spans="1:14" ht="25.5" x14ac:dyDescent="0.25">
      <c r="A116" s="269" t="s">
        <v>118</v>
      </c>
      <c r="B116" s="270"/>
      <c r="C116" s="271"/>
      <c r="D116" s="155" t="s">
        <v>122</v>
      </c>
      <c r="E116" s="98">
        <v>52</v>
      </c>
      <c r="F116" s="89">
        <v>43</v>
      </c>
      <c r="G116" s="90">
        <v>43</v>
      </c>
      <c r="H116" s="90">
        <v>43</v>
      </c>
      <c r="I116" s="90">
        <v>43</v>
      </c>
      <c r="J116" s="90">
        <v>43.43</v>
      </c>
      <c r="K116" s="90">
        <v>43</v>
      </c>
      <c r="L116" s="114"/>
      <c r="M116" s="114"/>
      <c r="N116" s="114"/>
    </row>
    <row r="117" spans="1:14" x14ac:dyDescent="0.25">
      <c r="A117" s="188" t="s">
        <v>66</v>
      </c>
      <c r="B117" s="157">
        <v>3</v>
      </c>
      <c r="C117" s="182"/>
      <c r="D117" s="158" t="s">
        <v>16</v>
      </c>
      <c r="E117" s="81">
        <v>52</v>
      </c>
      <c r="F117" s="131">
        <v>43</v>
      </c>
      <c r="G117" s="131">
        <v>43</v>
      </c>
      <c r="H117" s="131">
        <v>43</v>
      </c>
      <c r="I117" s="131">
        <v>43</v>
      </c>
      <c r="J117" s="131">
        <v>43</v>
      </c>
      <c r="K117" s="131">
        <v>43</v>
      </c>
      <c r="L117" s="114"/>
      <c r="M117" s="114"/>
      <c r="N117" s="114"/>
    </row>
    <row r="118" spans="1:14" x14ac:dyDescent="0.25">
      <c r="A118" s="184" t="s">
        <v>66</v>
      </c>
      <c r="B118" s="181">
        <v>32</v>
      </c>
      <c r="C118" s="186"/>
      <c r="D118" s="158" t="s">
        <v>25</v>
      </c>
      <c r="E118" s="99">
        <v>52</v>
      </c>
      <c r="F118" s="131">
        <v>43</v>
      </c>
      <c r="G118" s="133">
        <v>43</v>
      </c>
      <c r="H118" s="133">
        <v>43</v>
      </c>
      <c r="I118" s="133">
        <v>43</v>
      </c>
      <c r="J118" s="133">
        <v>43</v>
      </c>
      <c r="K118" s="133">
        <v>43</v>
      </c>
      <c r="L118" s="114"/>
      <c r="M118" s="114"/>
      <c r="N118" s="114"/>
    </row>
    <row r="119" spans="1:14" x14ac:dyDescent="0.25">
      <c r="A119" s="243" t="s">
        <v>123</v>
      </c>
      <c r="B119" s="244"/>
      <c r="C119" s="245"/>
      <c r="D119" s="154" t="s">
        <v>101</v>
      </c>
      <c r="E119" s="78">
        <v>20505.48</v>
      </c>
      <c r="F119" s="79">
        <v>24582.39</v>
      </c>
      <c r="G119" s="82">
        <v>24582.39</v>
      </c>
      <c r="H119" s="82">
        <v>24582.39</v>
      </c>
      <c r="I119" s="82">
        <v>23100</v>
      </c>
      <c r="J119" s="82">
        <v>23100</v>
      </c>
      <c r="K119" s="82">
        <v>23100</v>
      </c>
      <c r="L119" s="114"/>
      <c r="M119" s="114"/>
      <c r="N119" s="114"/>
    </row>
    <row r="120" spans="1:14" ht="25.5" x14ac:dyDescent="0.25">
      <c r="A120" s="269" t="s">
        <v>124</v>
      </c>
      <c r="B120" s="270"/>
      <c r="C120" s="271"/>
      <c r="D120" s="155" t="s">
        <v>80</v>
      </c>
      <c r="E120" s="80">
        <v>20505.48</v>
      </c>
      <c r="F120" s="89">
        <v>24582.39</v>
      </c>
      <c r="G120" s="90">
        <v>24582.39</v>
      </c>
      <c r="H120" s="90">
        <v>24582.39</v>
      </c>
      <c r="I120" s="90">
        <v>23100</v>
      </c>
      <c r="J120" s="90">
        <v>23100</v>
      </c>
      <c r="K120" s="90">
        <v>23100</v>
      </c>
      <c r="L120" s="114"/>
      <c r="M120" s="114"/>
      <c r="N120" s="114"/>
    </row>
    <row r="121" spans="1:14" x14ac:dyDescent="0.25">
      <c r="A121" s="159" t="s">
        <v>66</v>
      </c>
      <c r="B121" s="157">
        <v>3</v>
      </c>
      <c r="C121" s="161"/>
      <c r="D121" s="158" t="s">
        <v>16</v>
      </c>
      <c r="E121" s="81">
        <v>20505.48</v>
      </c>
      <c r="F121" s="131">
        <v>24582.39</v>
      </c>
      <c r="G121" s="133">
        <v>24582.39</v>
      </c>
      <c r="H121" s="133">
        <v>24582.39</v>
      </c>
      <c r="I121" s="133">
        <v>23100</v>
      </c>
      <c r="J121" s="133">
        <v>23100</v>
      </c>
      <c r="K121" s="133">
        <v>23100</v>
      </c>
      <c r="L121" s="114"/>
      <c r="M121" s="114"/>
      <c r="N121" s="114"/>
    </row>
    <row r="122" spans="1:14" x14ac:dyDescent="0.25">
      <c r="A122" s="159" t="s">
        <v>66</v>
      </c>
      <c r="B122" s="162">
        <v>32</v>
      </c>
      <c r="C122" s="161"/>
      <c r="D122" s="158" t="s">
        <v>25</v>
      </c>
      <c r="E122" s="81">
        <v>20505.48</v>
      </c>
      <c r="F122" s="131">
        <v>24582.39</v>
      </c>
      <c r="G122" s="133">
        <v>24582.39</v>
      </c>
      <c r="H122" s="133">
        <v>24582.39</v>
      </c>
      <c r="I122" s="133">
        <v>23100</v>
      </c>
      <c r="J122" s="133">
        <v>23100</v>
      </c>
      <c r="K122" s="133">
        <v>23100</v>
      </c>
      <c r="L122" s="114"/>
      <c r="M122" s="114"/>
      <c r="N122" s="114"/>
    </row>
    <row r="123" spans="1:14" ht="25.5" x14ac:dyDescent="0.25">
      <c r="A123" s="249" t="s">
        <v>127</v>
      </c>
      <c r="B123" s="250"/>
      <c r="C123" s="251"/>
      <c r="D123" s="154" t="s">
        <v>102</v>
      </c>
      <c r="E123" s="78">
        <v>214.08</v>
      </c>
      <c r="F123" s="79">
        <v>0</v>
      </c>
      <c r="G123" s="82">
        <v>215</v>
      </c>
      <c r="H123" s="82">
        <v>262.64999999999998</v>
      </c>
      <c r="I123" s="82">
        <v>262.64999999999998</v>
      </c>
      <c r="J123" s="82">
        <v>262.64999999999998</v>
      </c>
      <c r="K123" s="82">
        <v>262.64999999999998</v>
      </c>
      <c r="L123" s="114"/>
      <c r="M123" s="114"/>
      <c r="N123" s="114"/>
    </row>
    <row r="124" spans="1:14" ht="25.5" x14ac:dyDescent="0.25">
      <c r="A124" s="266" t="s">
        <v>126</v>
      </c>
      <c r="B124" s="267"/>
      <c r="C124" s="268"/>
      <c r="D124" s="155" t="s">
        <v>125</v>
      </c>
      <c r="E124" s="81">
        <v>214.08</v>
      </c>
      <c r="F124" s="131">
        <v>0</v>
      </c>
      <c r="G124" s="133">
        <v>215</v>
      </c>
      <c r="H124" s="133">
        <v>262.64999999999998</v>
      </c>
      <c r="I124" s="133">
        <v>262.64999999999998</v>
      </c>
      <c r="J124" s="133">
        <v>262.64999999999998</v>
      </c>
      <c r="K124" s="133">
        <v>262.64999999999998</v>
      </c>
      <c r="L124" s="114"/>
      <c r="M124" s="114"/>
      <c r="N124" s="114"/>
    </row>
    <row r="125" spans="1:14" x14ac:dyDescent="0.25">
      <c r="A125" s="164"/>
      <c r="B125" s="176">
        <v>3</v>
      </c>
      <c r="C125" s="161"/>
      <c r="D125" s="158" t="s">
        <v>16</v>
      </c>
      <c r="E125" s="81">
        <v>214.08</v>
      </c>
      <c r="F125" s="131">
        <v>0</v>
      </c>
      <c r="G125" s="133">
        <v>215</v>
      </c>
      <c r="H125" s="133">
        <v>262.64999999999998</v>
      </c>
      <c r="I125" s="133">
        <v>262.64999999999998</v>
      </c>
      <c r="J125" s="133">
        <v>262.64999999999998</v>
      </c>
      <c r="K125" s="133">
        <v>262.64999999999998</v>
      </c>
      <c r="L125" s="114"/>
      <c r="M125" s="114"/>
      <c r="N125" s="114"/>
    </row>
    <row r="126" spans="1:14" x14ac:dyDescent="0.25">
      <c r="A126" s="165"/>
      <c r="B126" s="162">
        <v>38</v>
      </c>
      <c r="C126" s="161"/>
      <c r="D126" s="158" t="s">
        <v>159</v>
      </c>
      <c r="E126" s="81">
        <v>214.08</v>
      </c>
      <c r="F126" s="131">
        <v>0</v>
      </c>
      <c r="G126" s="133">
        <v>215</v>
      </c>
      <c r="H126" s="133">
        <v>262.64999999999998</v>
      </c>
      <c r="I126" s="133">
        <v>262.64999999999998</v>
      </c>
      <c r="J126" s="133">
        <v>262.64999999999998</v>
      </c>
      <c r="K126" s="133">
        <v>262.64999999999998</v>
      </c>
      <c r="L126" s="114"/>
      <c r="M126" s="114"/>
      <c r="N126" s="114"/>
    </row>
    <row r="127" spans="1:14" s="127" customFormat="1" ht="38.25" x14ac:dyDescent="0.25">
      <c r="A127" s="249" t="s">
        <v>223</v>
      </c>
      <c r="B127" s="250"/>
      <c r="C127" s="251"/>
      <c r="D127" s="194" t="s">
        <v>224</v>
      </c>
      <c r="E127" s="78">
        <v>0</v>
      </c>
      <c r="F127" s="79">
        <v>0</v>
      </c>
      <c r="G127" s="82">
        <v>0</v>
      </c>
      <c r="H127" s="82">
        <v>0</v>
      </c>
      <c r="I127" s="82">
        <v>1067.48</v>
      </c>
      <c r="J127" s="82">
        <v>1067.48</v>
      </c>
      <c r="K127" s="82">
        <v>1067.48</v>
      </c>
      <c r="L127" s="114"/>
      <c r="M127" s="114"/>
      <c r="N127" s="114"/>
    </row>
    <row r="128" spans="1:14" s="127" customFormat="1" x14ac:dyDescent="0.25">
      <c r="A128" s="231" t="s">
        <v>116</v>
      </c>
      <c r="B128" s="232"/>
      <c r="C128" s="233"/>
      <c r="D128" s="195" t="s">
        <v>142</v>
      </c>
      <c r="E128" s="83">
        <v>0</v>
      </c>
      <c r="F128" s="130">
        <v>0</v>
      </c>
      <c r="G128" s="134">
        <v>0</v>
      </c>
      <c r="H128" s="134">
        <v>0</v>
      </c>
      <c r="I128" s="134">
        <v>1067.48</v>
      </c>
      <c r="J128" s="134">
        <v>1067.48</v>
      </c>
      <c r="K128" s="134">
        <v>1067.48</v>
      </c>
      <c r="L128" s="114"/>
      <c r="M128" s="114"/>
      <c r="N128" s="114"/>
    </row>
    <row r="129" spans="1:14" s="127" customFormat="1" x14ac:dyDescent="0.25">
      <c r="A129" s="196" t="s">
        <v>66</v>
      </c>
      <c r="B129" s="198">
        <v>3</v>
      </c>
      <c r="C129" s="197"/>
      <c r="D129" s="199" t="s">
        <v>16</v>
      </c>
      <c r="E129" s="81">
        <v>0</v>
      </c>
      <c r="F129" s="131">
        <v>0</v>
      </c>
      <c r="G129" s="133">
        <v>0</v>
      </c>
      <c r="H129" s="133">
        <v>0</v>
      </c>
      <c r="I129" s="134">
        <v>1067.48</v>
      </c>
      <c r="J129" s="134">
        <v>1067.48</v>
      </c>
      <c r="K129" s="134">
        <v>1067.48</v>
      </c>
      <c r="L129" s="114"/>
      <c r="M129" s="114"/>
      <c r="N129" s="114"/>
    </row>
    <row r="130" spans="1:14" s="127" customFormat="1" x14ac:dyDescent="0.25">
      <c r="A130" s="184" t="s">
        <v>66</v>
      </c>
      <c r="B130" s="181">
        <v>32</v>
      </c>
      <c r="C130" s="186"/>
      <c r="D130" s="199" t="s">
        <v>25</v>
      </c>
      <c r="E130" s="81">
        <v>0</v>
      </c>
      <c r="F130" s="131">
        <v>0</v>
      </c>
      <c r="G130" s="133">
        <v>0</v>
      </c>
      <c r="H130" s="133">
        <v>0</v>
      </c>
      <c r="I130" s="134">
        <v>1067.48</v>
      </c>
      <c r="J130" s="134">
        <v>1067.48</v>
      </c>
      <c r="K130" s="134">
        <v>1067.48</v>
      </c>
      <c r="L130" s="114"/>
      <c r="M130" s="114"/>
      <c r="N130" s="114"/>
    </row>
    <row r="131" spans="1:14" s="127" customFormat="1" ht="21" customHeight="1" x14ac:dyDescent="0.25">
      <c r="A131" s="249" t="s">
        <v>209</v>
      </c>
      <c r="B131" s="250"/>
      <c r="C131" s="251"/>
      <c r="D131" s="154" t="s">
        <v>210</v>
      </c>
      <c r="E131" s="78">
        <v>0</v>
      </c>
      <c r="F131" s="79">
        <v>0</v>
      </c>
      <c r="G131" s="82">
        <v>0</v>
      </c>
      <c r="H131" s="82">
        <v>290.51</v>
      </c>
      <c r="I131" s="82">
        <v>0</v>
      </c>
      <c r="J131" s="82">
        <v>0</v>
      </c>
      <c r="K131" s="82">
        <v>0</v>
      </c>
      <c r="L131" s="114"/>
      <c r="M131" s="114"/>
      <c r="N131" s="114"/>
    </row>
    <row r="132" spans="1:14" s="127" customFormat="1" x14ac:dyDescent="0.25">
      <c r="A132" s="252" t="s">
        <v>129</v>
      </c>
      <c r="B132" s="238"/>
      <c r="C132" s="239"/>
      <c r="D132" s="155" t="s">
        <v>162</v>
      </c>
      <c r="E132" s="81">
        <v>0</v>
      </c>
      <c r="F132" s="131">
        <v>0</v>
      </c>
      <c r="G132" s="133">
        <v>0</v>
      </c>
      <c r="H132" s="133">
        <v>290.51</v>
      </c>
      <c r="I132" s="133">
        <v>0</v>
      </c>
      <c r="J132" s="133">
        <v>0</v>
      </c>
      <c r="K132" s="133">
        <v>0</v>
      </c>
      <c r="L132" s="114"/>
      <c r="M132" s="114"/>
      <c r="N132" s="114"/>
    </row>
    <row r="133" spans="1:14" s="127" customFormat="1" x14ac:dyDescent="0.25">
      <c r="A133" s="165"/>
      <c r="B133" s="157">
        <v>3</v>
      </c>
      <c r="C133" s="161"/>
      <c r="D133" s="158" t="s">
        <v>16</v>
      </c>
      <c r="E133" s="81">
        <v>0</v>
      </c>
      <c r="F133" s="131">
        <v>0</v>
      </c>
      <c r="G133" s="133">
        <v>0</v>
      </c>
      <c r="H133" s="133">
        <v>290.51</v>
      </c>
      <c r="I133" s="133">
        <v>0</v>
      </c>
      <c r="J133" s="133">
        <v>0</v>
      </c>
      <c r="K133" s="133">
        <v>0</v>
      </c>
      <c r="L133" s="114"/>
      <c r="M133" s="114"/>
      <c r="N133" s="114"/>
    </row>
    <row r="134" spans="1:14" s="127" customFormat="1" x14ac:dyDescent="0.25">
      <c r="A134" s="165"/>
      <c r="B134" s="162">
        <v>32</v>
      </c>
      <c r="C134" s="161"/>
      <c r="D134" s="158" t="s">
        <v>25</v>
      </c>
      <c r="E134" s="81">
        <v>0</v>
      </c>
      <c r="F134" s="131">
        <v>0</v>
      </c>
      <c r="G134" s="133">
        <v>0</v>
      </c>
      <c r="H134" s="133">
        <v>290.51</v>
      </c>
      <c r="I134" s="133">
        <v>0</v>
      </c>
      <c r="J134" s="133">
        <v>0</v>
      </c>
      <c r="K134" s="133">
        <v>0</v>
      </c>
      <c r="L134" s="114"/>
      <c r="M134" s="114"/>
      <c r="N134" s="114"/>
    </row>
    <row r="135" spans="1:14" ht="25.5" x14ac:dyDescent="0.25">
      <c r="A135" s="246" t="s">
        <v>128</v>
      </c>
      <c r="B135" s="247"/>
      <c r="C135" s="248"/>
      <c r="D135" s="125" t="s">
        <v>103</v>
      </c>
      <c r="E135" s="84">
        <f>E136</f>
        <v>1223.6099999999999</v>
      </c>
      <c r="F135" s="137">
        <v>0</v>
      </c>
      <c r="G135" s="140">
        <v>363.9</v>
      </c>
      <c r="H135" s="140">
        <v>363.9</v>
      </c>
      <c r="I135" s="140">
        <v>0</v>
      </c>
      <c r="J135" s="140">
        <v>0</v>
      </c>
      <c r="K135" s="140">
        <v>0</v>
      </c>
      <c r="L135" s="114"/>
      <c r="M135" s="114"/>
      <c r="N135" s="114"/>
    </row>
    <row r="136" spans="1:14" ht="34.15" customHeight="1" x14ac:dyDescent="0.25">
      <c r="A136" s="243" t="s">
        <v>130</v>
      </c>
      <c r="B136" s="244"/>
      <c r="C136" s="245"/>
      <c r="D136" s="154" t="s">
        <v>104</v>
      </c>
      <c r="E136" s="78">
        <v>1223.6099999999999</v>
      </c>
      <c r="F136" s="79">
        <v>0</v>
      </c>
      <c r="G136" s="82">
        <v>363.9</v>
      </c>
      <c r="H136" s="82">
        <v>363.9</v>
      </c>
      <c r="I136" s="82">
        <v>0</v>
      </c>
      <c r="J136" s="82">
        <v>0</v>
      </c>
      <c r="K136" s="82">
        <v>0</v>
      </c>
      <c r="L136" s="114"/>
      <c r="M136" s="114"/>
      <c r="N136" s="114"/>
    </row>
    <row r="137" spans="1:14" ht="39.6" customHeight="1" x14ac:dyDescent="0.25">
      <c r="A137" s="231" t="s">
        <v>129</v>
      </c>
      <c r="B137" s="232"/>
      <c r="C137" s="233"/>
      <c r="D137" s="155" t="s">
        <v>105</v>
      </c>
      <c r="E137" s="100">
        <v>1223.6099999999999</v>
      </c>
      <c r="F137" s="130">
        <v>0</v>
      </c>
      <c r="G137" s="134">
        <v>363.9</v>
      </c>
      <c r="H137" s="134">
        <v>363.9</v>
      </c>
      <c r="I137" s="134">
        <v>0</v>
      </c>
      <c r="J137" s="134">
        <v>0</v>
      </c>
      <c r="K137" s="134">
        <v>0</v>
      </c>
      <c r="L137" s="114"/>
      <c r="M137" s="114"/>
      <c r="N137" s="114"/>
    </row>
    <row r="138" spans="1:14" x14ac:dyDescent="0.25">
      <c r="A138" s="159" t="s">
        <v>66</v>
      </c>
      <c r="B138" s="176">
        <v>3</v>
      </c>
      <c r="C138" s="161"/>
      <c r="D138" s="158" t="s">
        <v>16</v>
      </c>
      <c r="E138" s="81">
        <v>1223.6099999999999</v>
      </c>
      <c r="F138" s="131">
        <v>0</v>
      </c>
      <c r="G138" s="133">
        <v>363.9</v>
      </c>
      <c r="H138" s="133">
        <v>363.9</v>
      </c>
      <c r="I138" s="133">
        <v>0</v>
      </c>
      <c r="J138" s="133">
        <v>0</v>
      </c>
      <c r="K138" s="133">
        <v>0</v>
      </c>
      <c r="L138" s="114"/>
      <c r="M138" s="114"/>
      <c r="N138" s="114"/>
    </row>
    <row r="139" spans="1:14" x14ac:dyDescent="0.25">
      <c r="A139" s="159" t="s">
        <v>66</v>
      </c>
      <c r="B139" s="162">
        <v>32</v>
      </c>
      <c r="C139" s="161"/>
      <c r="D139" s="158" t="s">
        <v>25</v>
      </c>
      <c r="E139" s="81">
        <v>1223.6099999999999</v>
      </c>
      <c r="F139" s="131">
        <v>0</v>
      </c>
      <c r="G139" s="133">
        <v>363.9</v>
      </c>
      <c r="H139" s="133">
        <v>363.9</v>
      </c>
      <c r="I139" s="133">
        <v>0</v>
      </c>
      <c r="J139" s="133">
        <v>0</v>
      </c>
      <c r="K139" s="133">
        <v>0</v>
      </c>
      <c r="L139" s="114"/>
      <c r="M139" s="114"/>
      <c r="N139" s="114"/>
    </row>
    <row r="140" spans="1:14" x14ac:dyDescent="0.25">
      <c r="A140" s="246" t="s">
        <v>134</v>
      </c>
      <c r="B140" s="247"/>
      <c r="C140" s="248"/>
      <c r="D140" s="125" t="s">
        <v>137</v>
      </c>
      <c r="E140" s="84">
        <v>2187.5</v>
      </c>
      <c r="F140" s="137">
        <v>0</v>
      </c>
      <c r="G140" s="140">
        <v>1937.5</v>
      </c>
      <c r="H140" s="140">
        <v>1937.5</v>
      </c>
      <c r="I140" s="140">
        <v>0</v>
      </c>
      <c r="J140" s="140">
        <v>0</v>
      </c>
      <c r="K140" s="140">
        <v>0</v>
      </c>
      <c r="L140" s="114"/>
      <c r="M140" s="114"/>
      <c r="N140" s="114"/>
    </row>
    <row r="141" spans="1:14" ht="52.9" customHeight="1" x14ac:dyDescent="0.25">
      <c r="A141" s="243" t="s">
        <v>135</v>
      </c>
      <c r="B141" s="244"/>
      <c r="C141" s="245"/>
      <c r="D141" s="154" t="s">
        <v>131</v>
      </c>
      <c r="E141" s="88">
        <v>2187.5</v>
      </c>
      <c r="F141" s="79">
        <v>0</v>
      </c>
      <c r="G141" s="82">
        <v>1937.5</v>
      </c>
      <c r="H141" s="82">
        <v>1937.5</v>
      </c>
      <c r="I141" s="82">
        <v>0</v>
      </c>
      <c r="J141" s="82">
        <v>0</v>
      </c>
      <c r="K141" s="82">
        <v>0</v>
      </c>
      <c r="L141" s="114"/>
      <c r="M141" s="114"/>
      <c r="N141" s="114"/>
    </row>
    <row r="142" spans="1:14" ht="25.5" x14ac:dyDescent="0.25">
      <c r="A142" s="237" t="s">
        <v>133</v>
      </c>
      <c r="B142" s="238"/>
      <c r="C142" s="239"/>
      <c r="D142" s="155" t="s">
        <v>132</v>
      </c>
      <c r="E142" s="80">
        <v>1958.28</v>
      </c>
      <c r="F142" s="89">
        <v>0</v>
      </c>
      <c r="G142" s="90">
        <v>1937.5</v>
      </c>
      <c r="H142" s="90">
        <v>1937.5</v>
      </c>
      <c r="I142" s="90">
        <v>0</v>
      </c>
      <c r="J142" s="90">
        <v>0</v>
      </c>
      <c r="K142" s="90">
        <v>0</v>
      </c>
      <c r="L142" s="114"/>
      <c r="M142" s="114"/>
      <c r="N142" s="114"/>
    </row>
    <row r="143" spans="1:14" x14ac:dyDescent="0.25">
      <c r="A143" s="159" t="s">
        <v>66</v>
      </c>
      <c r="B143" s="176">
        <v>3</v>
      </c>
      <c r="C143" s="161"/>
      <c r="D143" s="158" t="s">
        <v>16</v>
      </c>
      <c r="E143" s="81">
        <v>1958.28</v>
      </c>
      <c r="F143" s="130">
        <v>0</v>
      </c>
      <c r="G143" s="134">
        <v>1937.5</v>
      </c>
      <c r="H143" s="134">
        <v>1937.5</v>
      </c>
      <c r="I143" s="134">
        <v>0</v>
      </c>
      <c r="J143" s="134">
        <v>0</v>
      </c>
      <c r="K143" s="134">
        <v>0</v>
      </c>
      <c r="L143" s="114"/>
      <c r="M143" s="114"/>
      <c r="N143" s="114"/>
    </row>
    <row r="144" spans="1:14" x14ac:dyDescent="0.25">
      <c r="A144" s="159" t="s">
        <v>66</v>
      </c>
      <c r="B144" s="162">
        <v>32</v>
      </c>
      <c r="C144" s="161"/>
      <c r="D144" s="158" t="s">
        <v>25</v>
      </c>
      <c r="E144" s="81">
        <v>1958.28</v>
      </c>
      <c r="F144" s="131">
        <v>0</v>
      </c>
      <c r="G144" s="133">
        <v>1937.5</v>
      </c>
      <c r="H144" s="133">
        <v>1937.5</v>
      </c>
      <c r="I144" s="133">
        <v>0</v>
      </c>
      <c r="J144" s="133">
        <v>0</v>
      </c>
      <c r="K144" s="133">
        <v>0</v>
      </c>
      <c r="L144" s="114"/>
      <c r="M144" s="114"/>
      <c r="N144" s="114"/>
    </row>
    <row r="145" spans="1:14" ht="25.5" x14ac:dyDescent="0.25">
      <c r="A145" s="246" t="s">
        <v>136</v>
      </c>
      <c r="B145" s="247"/>
      <c r="C145" s="248"/>
      <c r="D145" s="125" t="s">
        <v>106</v>
      </c>
      <c r="E145" s="84">
        <f>E146+E152+E159</f>
        <v>2853.67</v>
      </c>
      <c r="F145" s="137">
        <v>220</v>
      </c>
      <c r="G145" s="140">
        <v>989</v>
      </c>
      <c r="H145" s="140">
        <v>989</v>
      </c>
      <c r="I145" s="140">
        <v>220</v>
      </c>
      <c r="J145" s="140">
        <v>220</v>
      </c>
      <c r="K145" s="140">
        <v>220</v>
      </c>
      <c r="L145" s="114"/>
      <c r="M145" s="114"/>
      <c r="N145" s="114"/>
    </row>
    <row r="146" spans="1:14" x14ac:dyDescent="0.25">
      <c r="A146" s="249" t="s">
        <v>138</v>
      </c>
      <c r="B146" s="263"/>
      <c r="C146" s="264"/>
      <c r="D146" s="154" t="s">
        <v>139</v>
      </c>
      <c r="E146" s="78">
        <f>E147</f>
        <v>1958.28</v>
      </c>
      <c r="F146" s="79">
        <v>0</v>
      </c>
      <c r="G146" s="82">
        <v>0</v>
      </c>
      <c r="H146" s="82">
        <v>0</v>
      </c>
      <c r="I146" s="82">
        <v>0</v>
      </c>
      <c r="J146" s="82">
        <v>0</v>
      </c>
      <c r="K146" s="82">
        <v>0</v>
      </c>
      <c r="L146" s="114"/>
      <c r="M146" s="114"/>
      <c r="N146" s="114"/>
    </row>
    <row r="147" spans="1:14" ht="26.45" customHeight="1" x14ac:dyDescent="0.25">
      <c r="A147" s="231" t="s">
        <v>133</v>
      </c>
      <c r="B147" s="232"/>
      <c r="C147" s="233"/>
      <c r="D147" s="155" t="s">
        <v>132</v>
      </c>
      <c r="E147" s="80">
        <v>1958.28</v>
      </c>
      <c r="F147" s="89">
        <v>0</v>
      </c>
      <c r="G147" s="90">
        <v>0</v>
      </c>
      <c r="H147" s="90">
        <v>0</v>
      </c>
      <c r="I147" s="90">
        <v>0</v>
      </c>
      <c r="J147" s="90">
        <v>0</v>
      </c>
      <c r="K147" s="90">
        <v>0</v>
      </c>
      <c r="L147" s="114"/>
      <c r="M147" s="114"/>
      <c r="N147" s="114"/>
    </row>
    <row r="148" spans="1:14" ht="26.45" customHeight="1" x14ac:dyDescent="0.25">
      <c r="A148" s="189"/>
      <c r="B148" s="185">
        <v>3</v>
      </c>
      <c r="C148" s="174"/>
      <c r="D148" s="158" t="s">
        <v>16</v>
      </c>
      <c r="E148" s="99">
        <v>0</v>
      </c>
      <c r="F148" s="101">
        <v>0</v>
      </c>
      <c r="G148" s="102">
        <v>0</v>
      </c>
      <c r="H148" s="102">
        <v>0</v>
      </c>
      <c r="I148" s="102">
        <v>0</v>
      </c>
      <c r="J148" s="102">
        <v>0</v>
      </c>
      <c r="K148" s="102">
        <v>0</v>
      </c>
      <c r="L148" s="114"/>
      <c r="M148" s="114"/>
      <c r="N148" s="114"/>
    </row>
    <row r="149" spans="1:14" ht="26.45" customHeight="1" x14ac:dyDescent="0.25">
      <c r="A149" s="189"/>
      <c r="B149" s="181">
        <v>32</v>
      </c>
      <c r="C149" s="174"/>
      <c r="D149" s="158" t="s">
        <v>25</v>
      </c>
      <c r="E149" s="99">
        <v>0</v>
      </c>
      <c r="F149" s="101">
        <v>0</v>
      </c>
      <c r="G149" s="102">
        <v>0</v>
      </c>
      <c r="H149" s="102">
        <v>0</v>
      </c>
      <c r="I149" s="102">
        <v>0</v>
      </c>
      <c r="J149" s="102">
        <v>0</v>
      </c>
      <c r="K149" s="102">
        <v>0</v>
      </c>
      <c r="L149" s="114"/>
      <c r="M149" s="114"/>
      <c r="N149" s="114"/>
    </row>
    <row r="150" spans="1:14" ht="25.5" x14ac:dyDescent="0.25">
      <c r="A150" s="177"/>
      <c r="B150" s="157">
        <v>4</v>
      </c>
      <c r="C150" s="183"/>
      <c r="D150" s="158" t="s">
        <v>112</v>
      </c>
      <c r="E150" s="81">
        <v>1958.28</v>
      </c>
      <c r="F150" s="131">
        <v>0</v>
      </c>
      <c r="G150" s="133">
        <v>769</v>
      </c>
      <c r="H150" s="133">
        <v>769</v>
      </c>
      <c r="I150" s="133">
        <v>0</v>
      </c>
      <c r="J150" s="133">
        <v>0</v>
      </c>
      <c r="K150" s="133">
        <v>0</v>
      </c>
      <c r="L150" s="114"/>
      <c r="M150" s="114"/>
      <c r="N150" s="114"/>
    </row>
    <row r="151" spans="1:14" ht="25.5" x14ac:dyDescent="0.25">
      <c r="A151" s="177"/>
      <c r="B151" s="162">
        <v>42</v>
      </c>
      <c r="C151" s="183"/>
      <c r="D151" s="158" t="s">
        <v>65</v>
      </c>
      <c r="E151" s="81">
        <v>1958.28</v>
      </c>
      <c r="F151" s="131">
        <v>0</v>
      </c>
      <c r="G151" s="133">
        <v>769</v>
      </c>
      <c r="H151" s="133">
        <v>769</v>
      </c>
      <c r="I151" s="133">
        <v>0</v>
      </c>
      <c r="J151" s="133">
        <v>0</v>
      </c>
      <c r="K151" s="133">
        <v>0</v>
      </c>
      <c r="L151" s="114"/>
      <c r="M151" s="114"/>
      <c r="N151" s="114"/>
    </row>
    <row r="152" spans="1:14" x14ac:dyDescent="0.25">
      <c r="A152" s="253" t="s">
        <v>140</v>
      </c>
      <c r="B152" s="261"/>
      <c r="C152" s="262"/>
      <c r="D152" s="154" t="s">
        <v>141</v>
      </c>
      <c r="E152" s="78">
        <f>E153+E156</f>
        <v>457.53</v>
      </c>
      <c r="F152" s="79">
        <v>220</v>
      </c>
      <c r="G152" s="82">
        <v>220</v>
      </c>
      <c r="H152" s="82">
        <v>220</v>
      </c>
      <c r="I152" s="82">
        <v>220</v>
      </c>
      <c r="J152" s="82">
        <v>220</v>
      </c>
      <c r="K152" s="82">
        <v>220</v>
      </c>
      <c r="L152" s="114"/>
      <c r="M152" s="114"/>
      <c r="N152" s="114"/>
    </row>
    <row r="153" spans="1:14" x14ac:dyDescent="0.25">
      <c r="A153" s="231" t="s">
        <v>160</v>
      </c>
      <c r="B153" s="232"/>
      <c r="C153" s="233"/>
      <c r="D153" s="155" t="s">
        <v>142</v>
      </c>
      <c r="E153" s="80">
        <f>E154</f>
        <v>219.67</v>
      </c>
      <c r="F153" s="89">
        <v>220</v>
      </c>
      <c r="G153" s="90">
        <v>220</v>
      </c>
      <c r="H153" s="90">
        <v>220</v>
      </c>
      <c r="I153" s="90">
        <v>220</v>
      </c>
      <c r="J153" s="90">
        <v>220</v>
      </c>
      <c r="K153" s="90">
        <v>220</v>
      </c>
      <c r="L153" s="114"/>
      <c r="M153" s="114"/>
      <c r="N153" s="114"/>
    </row>
    <row r="154" spans="1:14" ht="25.5" x14ac:dyDescent="0.25">
      <c r="A154" s="159"/>
      <c r="B154" s="157">
        <v>4</v>
      </c>
      <c r="C154" s="183"/>
      <c r="D154" s="158" t="s">
        <v>112</v>
      </c>
      <c r="E154" s="80">
        <v>219.67</v>
      </c>
      <c r="F154" s="89">
        <v>220</v>
      </c>
      <c r="G154" s="90">
        <v>220</v>
      </c>
      <c r="H154" s="90">
        <v>220</v>
      </c>
      <c r="I154" s="90">
        <v>220</v>
      </c>
      <c r="J154" s="90">
        <v>220</v>
      </c>
      <c r="K154" s="90">
        <v>220</v>
      </c>
      <c r="L154" s="114"/>
      <c r="M154" s="114"/>
      <c r="N154" s="114"/>
    </row>
    <row r="155" spans="1:14" ht="25.5" x14ac:dyDescent="0.25">
      <c r="A155" s="159"/>
      <c r="B155" s="162">
        <v>42</v>
      </c>
      <c r="C155" s="183"/>
      <c r="D155" s="158" t="s">
        <v>65</v>
      </c>
      <c r="E155" s="80">
        <v>219.67</v>
      </c>
      <c r="F155" s="89">
        <v>220</v>
      </c>
      <c r="G155" s="90">
        <v>220</v>
      </c>
      <c r="H155" s="90">
        <v>220</v>
      </c>
      <c r="I155" s="90">
        <v>220</v>
      </c>
      <c r="J155" s="90">
        <v>220</v>
      </c>
      <c r="K155" s="90">
        <v>220</v>
      </c>
      <c r="L155" s="114"/>
      <c r="M155" s="114"/>
      <c r="N155" s="114"/>
    </row>
    <row r="156" spans="1:14" ht="25.5" x14ac:dyDescent="0.25">
      <c r="A156" s="231" t="s">
        <v>161</v>
      </c>
      <c r="B156" s="232"/>
      <c r="C156" s="233"/>
      <c r="D156" s="174" t="s">
        <v>80</v>
      </c>
      <c r="E156" s="98">
        <v>237.86</v>
      </c>
      <c r="F156" s="103">
        <v>0</v>
      </c>
      <c r="G156" s="104">
        <v>0</v>
      </c>
      <c r="H156" s="104">
        <v>0</v>
      </c>
      <c r="I156" s="104">
        <v>0</v>
      </c>
      <c r="J156" s="104">
        <v>0</v>
      </c>
      <c r="K156" s="104">
        <v>0</v>
      </c>
      <c r="L156" s="114"/>
      <c r="M156" s="114"/>
      <c r="N156" s="114"/>
    </row>
    <row r="157" spans="1:14" ht="25.5" x14ac:dyDescent="0.25">
      <c r="A157" s="159"/>
      <c r="B157" s="157">
        <v>4</v>
      </c>
      <c r="C157" s="183"/>
      <c r="D157" s="158" t="s">
        <v>112</v>
      </c>
      <c r="E157" s="81">
        <v>237.86</v>
      </c>
      <c r="F157" s="131">
        <v>0</v>
      </c>
      <c r="G157" s="133">
        <v>0</v>
      </c>
      <c r="H157" s="133">
        <v>0</v>
      </c>
      <c r="I157" s="133">
        <v>0</v>
      </c>
      <c r="J157" s="133">
        <v>0</v>
      </c>
      <c r="K157" s="133">
        <v>0</v>
      </c>
      <c r="L157" s="114"/>
      <c r="M157" s="114"/>
      <c r="N157" s="114"/>
    </row>
    <row r="158" spans="1:14" ht="25.5" x14ac:dyDescent="0.25">
      <c r="A158" s="159"/>
      <c r="B158" s="162">
        <v>42</v>
      </c>
      <c r="C158" s="183"/>
      <c r="D158" s="158" t="s">
        <v>65</v>
      </c>
      <c r="E158" s="81">
        <v>237.86</v>
      </c>
      <c r="F158" s="131">
        <v>0</v>
      </c>
      <c r="G158" s="133">
        <v>0</v>
      </c>
      <c r="H158" s="133">
        <v>0</v>
      </c>
      <c r="I158" s="133">
        <v>0</v>
      </c>
      <c r="J158" s="133">
        <v>0</v>
      </c>
      <c r="K158" s="133">
        <v>0</v>
      </c>
      <c r="L158" s="114"/>
      <c r="M158" s="114"/>
      <c r="N158" s="114"/>
    </row>
    <row r="159" spans="1:14" ht="25.5" x14ac:dyDescent="0.25">
      <c r="A159" s="249" t="s">
        <v>143</v>
      </c>
      <c r="B159" s="263"/>
      <c r="C159" s="264"/>
      <c r="D159" s="154" t="s">
        <v>144</v>
      </c>
      <c r="E159" s="78">
        <f>E160</f>
        <v>437.86</v>
      </c>
      <c r="F159" s="79">
        <v>0</v>
      </c>
      <c r="G159" s="82">
        <v>0</v>
      </c>
      <c r="H159" s="82">
        <v>0</v>
      </c>
      <c r="I159" s="82">
        <v>0</v>
      </c>
      <c r="J159" s="82">
        <v>0</v>
      </c>
      <c r="K159" s="82">
        <v>0</v>
      </c>
      <c r="L159" s="114"/>
      <c r="M159" s="114"/>
      <c r="N159" s="114"/>
    </row>
    <row r="160" spans="1:14" ht="25.9" customHeight="1" x14ac:dyDescent="0.25">
      <c r="A160" s="231" t="s">
        <v>124</v>
      </c>
      <c r="B160" s="232"/>
      <c r="C160" s="233"/>
      <c r="D160" s="179" t="s">
        <v>194</v>
      </c>
      <c r="E160" s="80">
        <f>E161</f>
        <v>437.86</v>
      </c>
      <c r="F160" s="89">
        <v>0</v>
      </c>
      <c r="G160" s="90">
        <v>0</v>
      </c>
      <c r="H160" s="90">
        <v>0</v>
      </c>
      <c r="I160" s="90">
        <v>0</v>
      </c>
      <c r="J160" s="90">
        <v>0</v>
      </c>
      <c r="K160" s="90">
        <v>0</v>
      </c>
      <c r="L160" s="114"/>
      <c r="M160" s="114"/>
      <c r="N160" s="114"/>
    </row>
    <row r="161" spans="1:14" ht="25.5" x14ac:dyDescent="0.25">
      <c r="A161" s="177"/>
      <c r="B161" s="157">
        <v>4</v>
      </c>
      <c r="C161" s="183"/>
      <c r="D161" s="158" t="s">
        <v>112</v>
      </c>
      <c r="E161" s="81">
        <v>437.86</v>
      </c>
      <c r="F161" s="131">
        <v>0</v>
      </c>
      <c r="G161" s="133">
        <v>0</v>
      </c>
      <c r="H161" s="133">
        <v>0</v>
      </c>
      <c r="I161" s="133">
        <v>0</v>
      </c>
      <c r="J161" s="133">
        <v>0</v>
      </c>
      <c r="K161" s="133">
        <v>0</v>
      </c>
      <c r="L161" s="114"/>
      <c r="M161" s="114"/>
      <c r="N161" s="114"/>
    </row>
    <row r="162" spans="1:14" ht="31.9" customHeight="1" x14ac:dyDescent="0.25">
      <c r="A162" s="177"/>
      <c r="B162" s="162">
        <v>42</v>
      </c>
      <c r="C162" s="183"/>
      <c r="D162" s="158" t="s">
        <v>65</v>
      </c>
      <c r="E162" s="81">
        <v>437.86</v>
      </c>
      <c r="F162" s="131">
        <v>0</v>
      </c>
      <c r="G162" s="133">
        <v>0</v>
      </c>
      <c r="H162" s="133">
        <v>0</v>
      </c>
      <c r="I162" s="133">
        <v>0</v>
      </c>
      <c r="J162" s="133">
        <v>0</v>
      </c>
      <c r="K162" s="133">
        <v>0</v>
      </c>
      <c r="L162" s="114"/>
      <c r="M162" s="114"/>
      <c r="N162" s="114"/>
    </row>
    <row r="163" spans="1:14" x14ac:dyDescent="0.25">
      <c r="A163" s="258" t="s">
        <v>145</v>
      </c>
      <c r="B163" s="259"/>
      <c r="C163" s="260"/>
      <c r="D163" s="190" t="s">
        <v>146</v>
      </c>
      <c r="E163" s="105">
        <f>E164</f>
        <v>5204.93</v>
      </c>
      <c r="F163" s="106">
        <v>0</v>
      </c>
      <c r="G163" s="107">
        <v>0</v>
      </c>
      <c r="H163" s="107">
        <v>0</v>
      </c>
      <c r="I163" s="107">
        <v>0</v>
      </c>
      <c r="J163" s="107">
        <v>0</v>
      </c>
      <c r="K163" s="107">
        <v>0</v>
      </c>
      <c r="L163" s="114"/>
      <c r="M163" s="114"/>
      <c r="N163" s="114"/>
    </row>
    <row r="164" spans="1:14" ht="32.450000000000003" customHeight="1" x14ac:dyDescent="0.25">
      <c r="A164" s="243" t="s">
        <v>147</v>
      </c>
      <c r="B164" s="256"/>
      <c r="C164" s="257"/>
      <c r="D164" s="154" t="s">
        <v>148</v>
      </c>
      <c r="E164" s="88">
        <f>E165+E169</f>
        <v>5204.93</v>
      </c>
      <c r="F164" s="79">
        <v>0</v>
      </c>
      <c r="G164" s="82">
        <v>0</v>
      </c>
      <c r="H164" s="82">
        <v>0</v>
      </c>
      <c r="I164" s="82">
        <v>0</v>
      </c>
      <c r="J164" s="82">
        <v>0</v>
      </c>
      <c r="K164" s="82">
        <v>0</v>
      </c>
      <c r="L164" s="114"/>
      <c r="M164" s="114"/>
      <c r="N164" s="114"/>
    </row>
    <row r="165" spans="1:14" x14ac:dyDescent="0.25">
      <c r="A165" s="231" t="s">
        <v>149</v>
      </c>
      <c r="B165" s="232"/>
      <c r="C165" s="233"/>
      <c r="D165" s="155" t="s">
        <v>142</v>
      </c>
      <c r="E165" s="83">
        <f>E166</f>
        <v>578.94000000000005</v>
      </c>
      <c r="F165" s="130">
        <v>0</v>
      </c>
      <c r="G165" s="134">
        <v>0</v>
      </c>
      <c r="H165" s="134">
        <v>0</v>
      </c>
      <c r="I165" s="134">
        <v>0</v>
      </c>
      <c r="J165" s="134">
        <v>0</v>
      </c>
      <c r="K165" s="134">
        <v>0</v>
      </c>
      <c r="L165" s="114"/>
      <c r="M165" s="114"/>
      <c r="N165" s="114"/>
    </row>
    <row r="166" spans="1:14" x14ac:dyDescent="0.25">
      <c r="A166" s="159"/>
      <c r="B166" s="176">
        <v>3</v>
      </c>
      <c r="C166" s="161"/>
      <c r="D166" s="158" t="s">
        <v>16</v>
      </c>
      <c r="E166" s="81">
        <f>E167+E168</f>
        <v>578.94000000000005</v>
      </c>
      <c r="F166" s="131">
        <v>0</v>
      </c>
      <c r="G166" s="133">
        <v>0</v>
      </c>
      <c r="H166" s="133">
        <v>0</v>
      </c>
      <c r="I166" s="133">
        <v>0</v>
      </c>
      <c r="J166" s="133">
        <v>0</v>
      </c>
      <c r="K166" s="133">
        <v>0</v>
      </c>
      <c r="L166" s="114"/>
      <c r="M166" s="114"/>
      <c r="N166" s="114"/>
    </row>
    <row r="167" spans="1:14" x14ac:dyDescent="0.25">
      <c r="A167" s="159"/>
      <c r="B167" s="162">
        <v>31</v>
      </c>
      <c r="C167" s="161"/>
      <c r="D167" s="186" t="s">
        <v>82</v>
      </c>
      <c r="E167" s="81">
        <v>316.95</v>
      </c>
      <c r="F167" s="131">
        <v>0</v>
      </c>
      <c r="G167" s="133">
        <v>0</v>
      </c>
      <c r="H167" s="133">
        <v>0</v>
      </c>
      <c r="I167" s="133">
        <v>0</v>
      </c>
      <c r="J167" s="133">
        <v>0</v>
      </c>
      <c r="K167" s="133">
        <v>0</v>
      </c>
      <c r="L167" s="114"/>
      <c r="M167" s="114"/>
      <c r="N167" s="114"/>
    </row>
    <row r="168" spans="1:14" x14ac:dyDescent="0.25">
      <c r="A168" s="159"/>
      <c r="B168" s="162">
        <v>32</v>
      </c>
      <c r="C168" s="161"/>
      <c r="D168" s="158" t="s">
        <v>25</v>
      </c>
      <c r="E168" s="81">
        <v>261.99</v>
      </c>
      <c r="F168" s="131">
        <v>0</v>
      </c>
      <c r="G168" s="133">
        <v>0</v>
      </c>
      <c r="H168" s="133">
        <v>0</v>
      </c>
      <c r="I168" s="133">
        <v>0</v>
      </c>
      <c r="J168" s="133">
        <v>0</v>
      </c>
      <c r="K168" s="133">
        <v>0</v>
      </c>
      <c r="L168" s="114"/>
      <c r="M168" s="114"/>
      <c r="N168" s="114"/>
    </row>
    <row r="169" spans="1:14" x14ac:dyDescent="0.25">
      <c r="A169" s="237" t="s">
        <v>150</v>
      </c>
      <c r="B169" s="238"/>
      <c r="C169" s="239"/>
      <c r="D169" s="155" t="s">
        <v>151</v>
      </c>
      <c r="E169" s="83">
        <f>E170</f>
        <v>4625.99</v>
      </c>
      <c r="F169" s="130">
        <v>0</v>
      </c>
      <c r="G169" s="134">
        <v>0</v>
      </c>
      <c r="H169" s="134">
        <v>0</v>
      </c>
      <c r="I169" s="134">
        <v>0</v>
      </c>
      <c r="J169" s="134">
        <v>0</v>
      </c>
      <c r="K169" s="134">
        <v>0</v>
      </c>
      <c r="L169" s="114"/>
      <c r="M169" s="114"/>
      <c r="N169" s="114"/>
    </row>
    <row r="170" spans="1:14" x14ac:dyDescent="0.25">
      <c r="A170" s="159"/>
      <c r="B170" s="176">
        <v>3</v>
      </c>
      <c r="C170" s="161"/>
      <c r="D170" s="158" t="s">
        <v>16</v>
      </c>
      <c r="E170" s="81">
        <f>E171+E172</f>
        <v>4625.99</v>
      </c>
      <c r="F170" s="131">
        <v>0</v>
      </c>
      <c r="G170" s="133">
        <v>0</v>
      </c>
      <c r="H170" s="133">
        <v>0</v>
      </c>
      <c r="I170" s="133">
        <v>0</v>
      </c>
      <c r="J170" s="133">
        <v>0</v>
      </c>
      <c r="K170" s="133">
        <v>0</v>
      </c>
      <c r="L170" s="114"/>
      <c r="M170" s="114"/>
      <c r="N170" s="114"/>
    </row>
    <row r="171" spans="1:14" x14ac:dyDescent="0.25">
      <c r="A171" s="159"/>
      <c r="B171" s="162">
        <v>31</v>
      </c>
      <c r="C171" s="161"/>
      <c r="D171" s="186" t="s">
        <v>82</v>
      </c>
      <c r="E171" s="81">
        <v>3497.84</v>
      </c>
      <c r="F171" s="131">
        <v>0</v>
      </c>
      <c r="G171" s="133">
        <v>0</v>
      </c>
      <c r="H171" s="133">
        <v>0</v>
      </c>
      <c r="I171" s="133">
        <v>0</v>
      </c>
      <c r="J171" s="133">
        <v>0</v>
      </c>
      <c r="K171" s="133">
        <v>0</v>
      </c>
      <c r="L171" s="114"/>
      <c r="M171" s="114"/>
      <c r="N171" s="114"/>
    </row>
    <row r="172" spans="1:14" x14ac:dyDescent="0.25">
      <c r="A172" s="159"/>
      <c r="B172" s="162">
        <v>32</v>
      </c>
      <c r="C172" s="161"/>
      <c r="D172" s="158" t="s">
        <v>25</v>
      </c>
      <c r="E172" s="81">
        <v>1128.1500000000001</v>
      </c>
      <c r="F172" s="131">
        <v>0</v>
      </c>
      <c r="G172" s="133">
        <v>0</v>
      </c>
      <c r="H172" s="133">
        <v>0</v>
      </c>
      <c r="I172" s="133">
        <v>0</v>
      </c>
      <c r="J172" s="133">
        <v>0</v>
      </c>
      <c r="K172" s="133">
        <v>0</v>
      </c>
      <c r="L172" s="114"/>
      <c r="M172" s="114"/>
      <c r="N172" s="114"/>
    </row>
    <row r="173" spans="1:14" ht="14.45" customHeight="1" x14ac:dyDescent="0.25">
      <c r="A173" s="258" t="s">
        <v>154</v>
      </c>
      <c r="B173" s="259"/>
      <c r="C173" s="260"/>
      <c r="D173" s="190" t="s">
        <v>152</v>
      </c>
      <c r="E173" s="105">
        <f>E174</f>
        <v>6738.3099999999995</v>
      </c>
      <c r="F173" s="106">
        <v>9000</v>
      </c>
      <c r="G173" s="106">
        <v>9000</v>
      </c>
      <c r="H173" s="106">
        <f>H174</f>
        <v>13966.560000000001</v>
      </c>
      <c r="I173" s="106">
        <v>0</v>
      </c>
      <c r="J173" s="106">
        <v>0</v>
      </c>
      <c r="K173" s="106">
        <f>K174</f>
        <v>0</v>
      </c>
      <c r="L173" s="114"/>
      <c r="M173" s="114"/>
      <c r="N173" s="114"/>
    </row>
    <row r="174" spans="1:14" ht="26.45" customHeight="1" x14ac:dyDescent="0.25">
      <c r="A174" s="243" t="s">
        <v>155</v>
      </c>
      <c r="B174" s="256"/>
      <c r="C174" s="257"/>
      <c r="D174" s="154" t="s">
        <v>153</v>
      </c>
      <c r="E174" s="88">
        <f>E175+E179</f>
        <v>6738.3099999999995</v>
      </c>
      <c r="F174" s="79">
        <f>F175+F179</f>
        <v>9000</v>
      </c>
      <c r="G174" s="79">
        <f>G175+G179</f>
        <v>9000</v>
      </c>
      <c r="H174" s="79">
        <f>H175+H179</f>
        <v>13966.560000000001</v>
      </c>
      <c r="I174" s="79">
        <v>0</v>
      </c>
      <c r="J174" s="79">
        <v>0</v>
      </c>
      <c r="K174" s="79">
        <v>0</v>
      </c>
      <c r="L174" s="114"/>
      <c r="M174" s="114"/>
      <c r="N174" s="114"/>
    </row>
    <row r="175" spans="1:14" x14ac:dyDescent="0.25">
      <c r="A175" s="231" t="s">
        <v>149</v>
      </c>
      <c r="B175" s="232"/>
      <c r="C175" s="233"/>
      <c r="D175" s="174" t="s">
        <v>142</v>
      </c>
      <c r="E175" s="80">
        <f>E176</f>
        <v>2638.31</v>
      </c>
      <c r="F175" s="89">
        <f>F176</f>
        <v>4230</v>
      </c>
      <c r="G175" s="89">
        <f>G176</f>
        <v>4230</v>
      </c>
      <c r="H175" s="89">
        <f>H176</f>
        <v>7944.1100000000006</v>
      </c>
      <c r="I175" s="89">
        <v>0</v>
      </c>
      <c r="J175" s="89">
        <v>0</v>
      </c>
      <c r="K175" s="89">
        <v>0</v>
      </c>
      <c r="L175" s="114"/>
      <c r="M175" s="114"/>
      <c r="N175" s="114"/>
    </row>
    <row r="176" spans="1:14" x14ac:dyDescent="0.25">
      <c r="A176" s="159"/>
      <c r="B176" s="176">
        <v>3</v>
      </c>
      <c r="C176" s="161"/>
      <c r="D176" s="158" t="s">
        <v>16</v>
      </c>
      <c r="E176" s="81">
        <f>E177+E178</f>
        <v>2638.31</v>
      </c>
      <c r="F176" s="131">
        <f>F177+F178</f>
        <v>4230</v>
      </c>
      <c r="G176" s="131">
        <f>G177+G178</f>
        <v>4230</v>
      </c>
      <c r="H176" s="131">
        <f>H177+H178</f>
        <v>7944.1100000000006</v>
      </c>
      <c r="I176" s="131">
        <v>0</v>
      </c>
      <c r="J176" s="131">
        <v>0</v>
      </c>
      <c r="K176" s="131">
        <v>0</v>
      </c>
      <c r="L176" s="114"/>
      <c r="M176" s="114"/>
      <c r="N176" s="114"/>
    </row>
    <row r="177" spans="1:14" x14ac:dyDescent="0.25">
      <c r="A177" s="159"/>
      <c r="B177" s="162">
        <v>31</v>
      </c>
      <c r="C177" s="161"/>
      <c r="D177" s="186" t="s">
        <v>82</v>
      </c>
      <c r="E177" s="81">
        <v>2488.31</v>
      </c>
      <c r="F177" s="131">
        <v>3910.18</v>
      </c>
      <c r="G177" s="131">
        <v>3910.18</v>
      </c>
      <c r="H177" s="131">
        <v>7503.93</v>
      </c>
      <c r="I177" s="131">
        <v>0</v>
      </c>
      <c r="J177" s="131">
        <v>0</v>
      </c>
      <c r="K177" s="131">
        <v>0</v>
      </c>
      <c r="L177" s="114"/>
      <c r="M177" s="114"/>
      <c r="N177" s="114"/>
    </row>
    <row r="178" spans="1:14" x14ac:dyDescent="0.25">
      <c r="A178" s="159"/>
      <c r="B178" s="162">
        <v>32</v>
      </c>
      <c r="C178" s="161"/>
      <c r="D178" s="158" t="s">
        <v>25</v>
      </c>
      <c r="E178" s="81">
        <v>150</v>
      </c>
      <c r="F178" s="131">
        <v>319.82</v>
      </c>
      <c r="G178" s="131">
        <v>319.82</v>
      </c>
      <c r="H178" s="131">
        <v>440.18</v>
      </c>
      <c r="I178" s="131">
        <v>0</v>
      </c>
      <c r="J178" s="131">
        <v>0</v>
      </c>
      <c r="K178" s="131">
        <v>0</v>
      </c>
      <c r="L178" s="114"/>
      <c r="M178" s="114"/>
      <c r="N178" s="114"/>
    </row>
    <row r="179" spans="1:14" x14ac:dyDescent="0.25">
      <c r="A179" s="231" t="s">
        <v>150</v>
      </c>
      <c r="B179" s="232"/>
      <c r="C179" s="233"/>
      <c r="D179" s="155" t="s">
        <v>151</v>
      </c>
      <c r="E179" s="80">
        <f>E180</f>
        <v>4100</v>
      </c>
      <c r="F179" s="89">
        <f>F180</f>
        <v>4770</v>
      </c>
      <c r="G179" s="89">
        <f>G180</f>
        <v>4770</v>
      </c>
      <c r="H179" s="89">
        <f>H180</f>
        <v>6022.45</v>
      </c>
      <c r="I179" s="89">
        <v>0</v>
      </c>
      <c r="J179" s="89">
        <v>0</v>
      </c>
      <c r="K179" s="89">
        <v>0</v>
      </c>
      <c r="L179" s="114"/>
      <c r="M179" s="114"/>
      <c r="N179" s="114"/>
    </row>
    <row r="180" spans="1:14" x14ac:dyDescent="0.25">
      <c r="A180" s="159"/>
      <c r="B180" s="176">
        <v>3</v>
      </c>
      <c r="C180" s="161"/>
      <c r="D180" s="158" t="s">
        <v>16</v>
      </c>
      <c r="E180" s="81">
        <f>E181+E182</f>
        <v>4100</v>
      </c>
      <c r="F180" s="131">
        <f>F181+F182</f>
        <v>4770</v>
      </c>
      <c r="G180" s="131">
        <f>G181+G182</f>
        <v>4770</v>
      </c>
      <c r="H180" s="131">
        <f>H181+H182</f>
        <v>6022.45</v>
      </c>
      <c r="I180" s="131">
        <v>0</v>
      </c>
      <c r="J180" s="131">
        <v>0</v>
      </c>
      <c r="K180" s="131">
        <v>0</v>
      </c>
      <c r="L180" s="114"/>
      <c r="M180" s="114"/>
      <c r="N180" s="114"/>
    </row>
    <row r="181" spans="1:14" x14ac:dyDescent="0.25">
      <c r="A181" s="159"/>
      <c r="B181" s="162">
        <v>31</v>
      </c>
      <c r="C181" s="161"/>
      <c r="D181" s="186" t="s">
        <v>82</v>
      </c>
      <c r="E181" s="81">
        <v>3545.44</v>
      </c>
      <c r="F181" s="131">
        <v>3721.48</v>
      </c>
      <c r="G181" s="131">
        <v>3721.48</v>
      </c>
      <c r="H181" s="131">
        <v>4545.49</v>
      </c>
      <c r="I181" s="131">
        <v>0</v>
      </c>
      <c r="J181" s="131">
        <v>0</v>
      </c>
      <c r="K181" s="131">
        <v>0</v>
      </c>
      <c r="L181" s="114"/>
      <c r="M181" s="114"/>
      <c r="N181" s="114"/>
    </row>
    <row r="182" spans="1:14" x14ac:dyDescent="0.25">
      <c r="A182" s="159"/>
      <c r="B182" s="162">
        <v>32</v>
      </c>
      <c r="C182" s="161"/>
      <c r="D182" s="158" t="s">
        <v>25</v>
      </c>
      <c r="E182" s="81">
        <v>554.55999999999995</v>
      </c>
      <c r="F182" s="131">
        <v>1048.52</v>
      </c>
      <c r="G182" s="131">
        <v>1048.52</v>
      </c>
      <c r="H182" s="131">
        <v>1476.96</v>
      </c>
      <c r="I182" s="131">
        <v>0</v>
      </c>
      <c r="J182" s="131">
        <v>0</v>
      </c>
      <c r="K182" s="131">
        <v>0</v>
      </c>
      <c r="L182" s="114"/>
      <c r="M182" s="114"/>
      <c r="N182" s="114"/>
    </row>
    <row r="183" spans="1:14" s="127" customFormat="1" x14ac:dyDescent="0.25">
      <c r="A183" s="258" t="s">
        <v>154</v>
      </c>
      <c r="B183" s="259"/>
      <c r="C183" s="260"/>
      <c r="D183" s="190" t="s">
        <v>211</v>
      </c>
      <c r="E183" s="105">
        <v>0</v>
      </c>
      <c r="F183" s="106">
        <v>0</v>
      </c>
      <c r="G183" s="106">
        <v>0</v>
      </c>
      <c r="H183" s="106">
        <f>H184</f>
        <v>3050</v>
      </c>
      <c r="I183" s="106">
        <v>23000</v>
      </c>
      <c r="J183" s="106">
        <v>0</v>
      </c>
      <c r="K183" s="106">
        <v>0</v>
      </c>
      <c r="L183" s="114"/>
      <c r="M183" s="114"/>
      <c r="N183" s="114"/>
    </row>
    <row r="184" spans="1:14" s="127" customFormat="1" ht="25.5" x14ac:dyDescent="0.25">
      <c r="A184" s="243" t="s">
        <v>155</v>
      </c>
      <c r="B184" s="256"/>
      <c r="C184" s="257"/>
      <c r="D184" s="154" t="s">
        <v>215</v>
      </c>
      <c r="E184" s="88">
        <v>0</v>
      </c>
      <c r="F184" s="79">
        <v>0</v>
      </c>
      <c r="G184" s="79">
        <v>0</v>
      </c>
      <c r="H184" s="79">
        <f>H185+H189</f>
        <v>3050</v>
      </c>
      <c r="I184" s="79">
        <v>23000</v>
      </c>
      <c r="J184" s="79">
        <v>0</v>
      </c>
      <c r="K184" s="79">
        <v>0</v>
      </c>
      <c r="L184" s="114"/>
      <c r="M184" s="114"/>
      <c r="N184" s="114"/>
    </row>
    <row r="185" spans="1:14" s="127" customFormat="1" x14ac:dyDescent="0.25">
      <c r="A185" s="231" t="s">
        <v>149</v>
      </c>
      <c r="B185" s="232"/>
      <c r="C185" s="233"/>
      <c r="D185" s="174" t="s">
        <v>142</v>
      </c>
      <c r="E185" s="80">
        <v>0</v>
      </c>
      <c r="F185" s="89">
        <v>0</v>
      </c>
      <c r="G185" s="89">
        <v>0</v>
      </c>
      <c r="H185" s="89">
        <f>H186</f>
        <v>1220</v>
      </c>
      <c r="I185" s="89">
        <v>23000</v>
      </c>
      <c r="J185" s="89">
        <v>0</v>
      </c>
      <c r="K185" s="89">
        <v>0</v>
      </c>
      <c r="L185" s="114"/>
      <c r="M185" s="114"/>
      <c r="N185" s="114"/>
    </row>
    <row r="186" spans="1:14" s="127" customFormat="1" x14ac:dyDescent="0.25">
      <c r="A186" s="159"/>
      <c r="B186" s="176">
        <v>3</v>
      </c>
      <c r="C186" s="161"/>
      <c r="D186" s="158" t="s">
        <v>16</v>
      </c>
      <c r="E186" s="81">
        <v>0</v>
      </c>
      <c r="F186" s="131">
        <v>0</v>
      </c>
      <c r="G186" s="131">
        <v>0</v>
      </c>
      <c r="H186" s="131">
        <f>H187+H188</f>
        <v>1220</v>
      </c>
      <c r="I186" s="131">
        <v>23000</v>
      </c>
      <c r="J186" s="131">
        <v>0</v>
      </c>
      <c r="K186" s="131">
        <v>0</v>
      </c>
      <c r="L186" s="114"/>
      <c r="M186" s="114"/>
      <c r="N186" s="114"/>
    </row>
    <row r="187" spans="1:14" s="127" customFormat="1" x14ac:dyDescent="0.25">
      <c r="A187" s="70"/>
      <c r="B187" s="66">
        <v>31</v>
      </c>
      <c r="C187" s="69"/>
      <c r="D187" s="65" t="s">
        <v>82</v>
      </c>
      <c r="E187" s="81">
        <v>0</v>
      </c>
      <c r="F187" s="131">
        <v>0</v>
      </c>
      <c r="G187" s="131">
        <v>0</v>
      </c>
      <c r="H187" s="131">
        <v>1070</v>
      </c>
      <c r="I187" s="131">
        <v>22400</v>
      </c>
      <c r="J187" s="131">
        <v>0</v>
      </c>
      <c r="K187" s="131">
        <v>0</v>
      </c>
    </row>
    <row r="188" spans="1:14" s="127" customFormat="1" x14ac:dyDescent="0.25">
      <c r="A188" s="70"/>
      <c r="B188" s="66">
        <v>32</v>
      </c>
      <c r="C188" s="69"/>
      <c r="D188" s="126" t="s">
        <v>25</v>
      </c>
      <c r="E188" s="81">
        <v>0</v>
      </c>
      <c r="F188" s="131">
        <v>0</v>
      </c>
      <c r="G188" s="131">
        <v>0</v>
      </c>
      <c r="H188" s="131">
        <v>150</v>
      </c>
      <c r="I188" s="131">
        <v>600</v>
      </c>
      <c r="J188" s="131">
        <v>0</v>
      </c>
      <c r="K188" s="131">
        <v>0</v>
      </c>
    </row>
    <row r="189" spans="1:14" s="127" customFormat="1" x14ac:dyDescent="0.25">
      <c r="A189" s="286" t="s">
        <v>150</v>
      </c>
      <c r="B189" s="287"/>
      <c r="C189" s="288"/>
      <c r="D189" s="75" t="s">
        <v>151</v>
      </c>
      <c r="E189" s="80">
        <v>0</v>
      </c>
      <c r="F189" s="89">
        <v>0</v>
      </c>
      <c r="G189" s="89">
        <v>0</v>
      </c>
      <c r="H189" s="89">
        <f>H190</f>
        <v>1830</v>
      </c>
      <c r="I189" s="89">
        <v>13800</v>
      </c>
      <c r="J189" s="89">
        <v>0</v>
      </c>
      <c r="K189" s="89">
        <v>0</v>
      </c>
    </row>
    <row r="190" spans="1:14" s="127" customFormat="1" x14ac:dyDescent="0.25">
      <c r="A190" s="70"/>
      <c r="B190" s="68">
        <v>3</v>
      </c>
      <c r="C190" s="69"/>
      <c r="D190" s="126" t="s">
        <v>16</v>
      </c>
      <c r="E190" s="81">
        <v>0</v>
      </c>
      <c r="F190" s="131">
        <v>0</v>
      </c>
      <c r="G190" s="131">
        <v>0</v>
      </c>
      <c r="H190" s="131">
        <f>H191+H192</f>
        <v>1830</v>
      </c>
      <c r="I190" s="131">
        <v>13800</v>
      </c>
      <c r="J190" s="131">
        <v>0</v>
      </c>
      <c r="K190" s="131">
        <v>0</v>
      </c>
    </row>
    <row r="191" spans="1:14" s="127" customFormat="1" x14ac:dyDescent="0.25">
      <c r="A191" s="70"/>
      <c r="B191" s="66">
        <v>31</v>
      </c>
      <c r="C191" s="69"/>
      <c r="D191" s="65" t="s">
        <v>82</v>
      </c>
      <c r="E191" s="81">
        <v>0</v>
      </c>
      <c r="F191" s="131">
        <v>0</v>
      </c>
      <c r="G191" s="131">
        <v>0</v>
      </c>
      <c r="H191" s="131">
        <v>1680</v>
      </c>
      <c r="I191" s="131">
        <v>13200</v>
      </c>
      <c r="J191" s="131">
        <v>0</v>
      </c>
      <c r="K191" s="131">
        <v>0</v>
      </c>
    </row>
    <row r="192" spans="1:14" s="127" customFormat="1" x14ac:dyDescent="0.25">
      <c r="A192" s="70"/>
      <c r="B192" s="66">
        <v>32</v>
      </c>
      <c r="C192" s="69"/>
      <c r="D192" s="126" t="s">
        <v>25</v>
      </c>
      <c r="E192" s="81">
        <v>0</v>
      </c>
      <c r="F192" s="131">
        <v>0</v>
      </c>
      <c r="G192" s="131">
        <v>0</v>
      </c>
      <c r="H192" s="131">
        <v>150</v>
      </c>
      <c r="I192" s="131">
        <v>600</v>
      </c>
      <c r="J192" s="131">
        <v>0</v>
      </c>
      <c r="K192" s="131">
        <v>0</v>
      </c>
    </row>
    <row r="193" spans="1:11" x14ac:dyDescent="0.25">
      <c r="A193" s="63"/>
      <c r="B193" s="76"/>
      <c r="C193" s="64"/>
      <c r="D193" s="62"/>
      <c r="E193" s="81"/>
      <c r="F193" s="131"/>
      <c r="G193" s="133"/>
      <c r="H193" s="133"/>
      <c r="I193" s="133"/>
      <c r="J193" s="133" t="s">
        <v>66</v>
      </c>
      <c r="K193" s="133"/>
    </row>
    <row r="194" spans="1:11" x14ac:dyDescent="0.25">
      <c r="D194" s="67" t="s">
        <v>66</v>
      </c>
      <c r="E194" s="114"/>
      <c r="F194" s="114"/>
      <c r="G194" s="114"/>
      <c r="H194" s="114"/>
      <c r="I194" s="114"/>
      <c r="J194" s="114"/>
      <c r="K194" s="114"/>
    </row>
  </sheetData>
  <mergeCells count="83">
    <mergeCell ref="A184:C184"/>
    <mergeCell ref="A185:C185"/>
    <mergeCell ref="A189:C189"/>
    <mergeCell ref="A7:C7"/>
    <mergeCell ref="A76:C76"/>
    <mergeCell ref="A94:C94"/>
    <mergeCell ref="A52:C52"/>
    <mergeCell ref="A57:C57"/>
    <mergeCell ref="A87:C87"/>
    <mergeCell ref="A30:C30"/>
    <mergeCell ref="A31:C31"/>
    <mergeCell ref="A37:C37"/>
    <mergeCell ref="A42:C42"/>
    <mergeCell ref="A49:C49"/>
    <mergeCell ref="A35:C35"/>
    <mergeCell ref="A127:C127"/>
    <mergeCell ref="A79:C79"/>
    <mergeCell ref="A68:C68"/>
    <mergeCell ref="A69:C69"/>
    <mergeCell ref="A72:C72"/>
    <mergeCell ref="A183:C183"/>
    <mergeCell ref="A128:C128"/>
    <mergeCell ref="A83:C83"/>
    <mergeCell ref="A137:C137"/>
    <mergeCell ref="A142:C142"/>
    <mergeCell ref="A141:C141"/>
    <mergeCell ref="A119:C119"/>
    <mergeCell ref="A120:C120"/>
    <mergeCell ref="A107:C107"/>
    <mergeCell ref="A106:C106"/>
    <mergeCell ref="A115:C115"/>
    <mergeCell ref="A116:C116"/>
    <mergeCell ref="A60:C60"/>
    <mergeCell ref="A65:C65"/>
    <mergeCell ref="A36:C36"/>
    <mergeCell ref="A41:C41"/>
    <mergeCell ref="A53:C53"/>
    <mergeCell ref="A64:C64"/>
    <mergeCell ref="A29:C29"/>
    <mergeCell ref="A25:C25"/>
    <mergeCell ref="A3:K3"/>
    <mergeCell ref="A1:K1"/>
    <mergeCell ref="A10:C10"/>
    <mergeCell ref="A20:C20"/>
    <mergeCell ref="A24:C24"/>
    <mergeCell ref="A14:C14"/>
    <mergeCell ref="A19:C19"/>
    <mergeCell ref="A8:C8"/>
    <mergeCell ref="A9:C9"/>
    <mergeCell ref="A5:C5"/>
    <mergeCell ref="A15:C15"/>
    <mergeCell ref="A86:C86"/>
    <mergeCell ref="A179:C179"/>
    <mergeCell ref="A80:C80"/>
    <mergeCell ref="A156:C156"/>
    <mergeCell ref="A164:C164"/>
    <mergeCell ref="A165:C165"/>
    <mergeCell ref="A169:C169"/>
    <mergeCell ref="A173:C173"/>
    <mergeCell ref="A174:C174"/>
    <mergeCell ref="A152:C152"/>
    <mergeCell ref="A153:C153"/>
    <mergeCell ref="A159:C159"/>
    <mergeCell ref="A160:C160"/>
    <mergeCell ref="A163:C163"/>
    <mergeCell ref="A146:C146"/>
    <mergeCell ref="A147:C147"/>
    <mergeCell ref="A90:C90"/>
    <mergeCell ref="A175:C175"/>
    <mergeCell ref="A101:C101"/>
    <mergeCell ref="A102:C102"/>
    <mergeCell ref="A111:C111"/>
    <mergeCell ref="A112:C112"/>
    <mergeCell ref="A136:C136"/>
    <mergeCell ref="A140:C140"/>
    <mergeCell ref="A145:C145"/>
    <mergeCell ref="A131:C131"/>
    <mergeCell ref="A132:C132"/>
    <mergeCell ref="A110:C110"/>
    <mergeCell ref="A135:C135"/>
    <mergeCell ref="A123:C123"/>
    <mergeCell ref="A124:C124"/>
    <mergeCell ref="A97:C97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3</vt:i4>
      </vt:variant>
    </vt:vector>
  </HeadingPairs>
  <TitlesOfParts>
    <vt:vector size="8" baseType="lpstr">
      <vt:lpstr>Naslov</vt:lpstr>
      <vt:lpstr>SAŽETAK</vt:lpstr>
      <vt:lpstr> Račun prihoda i rashoda</vt:lpstr>
      <vt:lpstr>Rashodi prema funkcijskoj kl</vt:lpstr>
      <vt:lpstr>POSEBNI DIO</vt:lpstr>
      <vt:lpstr>' Račun prihoda i rashoda'!Ispis_naslova</vt:lpstr>
      <vt:lpstr>'POSEBNI DIO'!Ispis_naslova</vt:lpstr>
      <vt:lpstr>'Rashodi prema funkcijskoj kl'!Ispis_naslova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Krnica</cp:lastModifiedBy>
  <cp:lastPrinted>2024-09-26T07:11:05Z</cp:lastPrinted>
  <dcterms:created xsi:type="dcterms:W3CDTF">2022-08-12T12:51:27Z</dcterms:created>
  <dcterms:modified xsi:type="dcterms:W3CDTF">2024-10-28T10:13:05Z</dcterms:modified>
</cp:coreProperties>
</file>