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Krnica\Desktop\"/>
    </mc:Choice>
  </mc:AlternateContent>
  <xr:revisionPtr revIDLastSave="0" documentId="13_ncr:1_{8C3CB3FB-0A0B-425F-BCEB-E32A07A0D88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  <sheet name="List1" sheetId="9" r:id="rId6"/>
  </sheets>
  <definedNames>
    <definedName name="_xlnm._FilterDatabase" localSheetId="4" hidden="1">'POSEBNI DIO'!$B$6:$I$31</definedName>
    <definedName name="_xlnm.Print_Area" localSheetId="1">' Račun prihoda i rashoda'!$B$1:$I$101</definedName>
    <definedName name="_xlnm.Print_Area" localSheetId="0">SAŽETAK!$B$1:$L$27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H42" i="3"/>
  <c r="H41" i="3" s="1"/>
  <c r="H93" i="3"/>
  <c r="L86" i="3"/>
  <c r="I124" i="7"/>
  <c r="H29" i="3" l="1"/>
  <c r="H43" i="5"/>
  <c r="H42" i="5"/>
  <c r="G43" i="5"/>
  <c r="G42" i="5"/>
  <c r="H40" i="5"/>
  <c r="G40" i="5"/>
  <c r="G39" i="5"/>
  <c r="H38" i="5"/>
  <c r="G38" i="5"/>
  <c r="G35" i="5"/>
  <c r="H35" i="5"/>
  <c r="H34" i="5"/>
  <c r="G34" i="5"/>
  <c r="H33" i="5"/>
  <c r="D33" i="5"/>
  <c r="F33" i="5"/>
  <c r="F37" i="5"/>
  <c r="C37" i="5"/>
  <c r="C33" i="5"/>
  <c r="H23" i="5"/>
  <c r="G23" i="5"/>
  <c r="G22" i="5"/>
  <c r="H20" i="5"/>
  <c r="H19" i="5"/>
  <c r="H18" i="5"/>
  <c r="G20" i="5"/>
  <c r="G19" i="5"/>
  <c r="G18" i="5"/>
  <c r="H15" i="5"/>
  <c r="G15" i="5"/>
  <c r="H14" i="5"/>
  <c r="G14" i="5"/>
  <c r="H8" i="5"/>
  <c r="G8" i="5"/>
  <c r="C18" i="5"/>
  <c r="C13" i="5"/>
  <c r="C7" i="5"/>
  <c r="G7" i="5" s="1"/>
  <c r="G11" i="5"/>
  <c r="G10" i="5"/>
  <c r="F17" i="5"/>
  <c r="G17" i="5" s="1"/>
  <c r="F13" i="5"/>
  <c r="F6" i="5" s="1"/>
  <c r="H13" i="1"/>
  <c r="G41" i="3"/>
  <c r="K99" i="3"/>
  <c r="K100" i="3"/>
  <c r="I97" i="7"/>
  <c r="I87" i="7"/>
  <c r="G37" i="5" l="1"/>
  <c r="C6" i="5"/>
  <c r="G33" i="5"/>
  <c r="G13" i="5"/>
  <c r="H57" i="7"/>
  <c r="H56" i="7" s="1"/>
  <c r="H55" i="7" s="1"/>
  <c r="H54" i="7" s="1"/>
  <c r="H167" i="7"/>
  <c r="H166" i="7" s="1"/>
  <c r="H165" i="7" s="1"/>
  <c r="H164" i="7" s="1"/>
  <c r="H173" i="7"/>
  <c r="H172" i="7" s="1"/>
  <c r="H171" i="7" s="1"/>
  <c r="H170" i="7" s="1"/>
  <c r="H145" i="7"/>
  <c r="I145" i="7" s="1"/>
  <c r="H182" i="7"/>
  <c r="H176" i="7" s="1"/>
  <c r="H123" i="7"/>
  <c r="H111" i="7"/>
  <c r="H107" i="7"/>
  <c r="I86" i="7"/>
  <c r="I156" i="7"/>
  <c r="I155" i="7"/>
  <c r="I154" i="7"/>
  <c r="H72" i="7"/>
  <c r="H93" i="7"/>
  <c r="I119" i="7"/>
  <c r="I118" i="7"/>
  <c r="I117" i="7"/>
  <c r="I102" i="7"/>
  <c r="I101" i="7"/>
  <c r="I100" i="7"/>
  <c r="H106" i="7" l="1"/>
  <c r="I107" i="7"/>
  <c r="H92" i="7"/>
  <c r="H71" i="7"/>
  <c r="I72" i="7"/>
  <c r="H122" i="7"/>
  <c r="I123" i="7"/>
  <c r="H144" i="7"/>
  <c r="D17" i="5"/>
  <c r="D13" i="5"/>
  <c r="H13" i="5" s="1"/>
  <c r="D7" i="5"/>
  <c r="H7" i="5" s="1"/>
  <c r="D22" i="5"/>
  <c r="H22" i="5" s="1"/>
  <c r="F93" i="7"/>
  <c r="I93" i="7" s="1"/>
  <c r="G19" i="9"/>
  <c r="G10" i="9"/>
  <c r="G21" i="9" s="1"/>
  <c r="H12" i="1"/>
  <c r="D6" i="5" l="1"/>
  <c r="H6" i="5" s="1"/>
  <c r="H17" i="5"/>
  <c r="H85" i="7"/>
  <c r="I92" i="7"/>
  <c r="H105" i="7"/>
  <c r="I105" i="7" s="1"/>
  <c r="I106" i="7"/>
  <c r="H70" i="7"/>
  <c r="I70" i="7" s="1"/>
  <c r="I71" i="7"/>
  <c r="H143" i="7"/>
  <c r="H142" i="7" s="1"/>
  <c r="I144" i="7"/>
  <c r="F11" i="7"/>
  <c r="F85" i="7"/>
  <c r="F122" i="7"/>
  <c r="I122" i="7" s="1"/>
  <c r="H132" i="7"/>
  <c r="H131" i="7" s="1"/>
  <c r="H130" i="7" s="1"/>
  <c r="I139" i="7"/>
  <c r="I138" i="7"/>
  <c r="I137" i="7"/>
  <c r="F142" i="7"/>
  <c r="I151" i="7"/>
  <c r="I150" i="7"/>
  <c r="I149" i="7"/>
  <c r="I192" i="7"/>
  <c r="I191" i="7"/>
  <c r="I190" i="7"/>
  <c r="I179" i="7"/>
  <c r="I178" i="7"/>
  <c r="I177" i="7"/>
  <c r="F182" i="7"/>
  <c r="F176" i="7" s="1"/>
  <c r="H62" i="7" l="1"/>
  <c r="I85" i="7"/>
  <c r="I142" i="7"/>
  <c r="I143" i="7"/>
  <c r="F62" i="7"/>
  <c r="I62" i="7" s="1"/>
  <c r="I176" i="7"/>
  <c r="I182" i="7"/>
  <c r="I196" i="7"/>
  <c r="I195" i="7"/>
  <c r="I214" i="7"/>
  <c r="I213" i="7"/>
  <c r="H205" i="7"/>
  <c r="H209" i="7"/>
  <c r="I197" i="7"/>
  <c r="H223" i="7"/>
  <c r="I223" i="7" s="1"/>
  <c r="H227" i="7"/>
  <c r="I227" i="7" s="1"/>
  <c r="F222" i="7"/>
  <c r="I216" i="7"/>
  <c r="F56" i="7"/>
  <c r="F55" i="7" s="1"/>
  <c r="F54" i="7" s="1"/>
  <c r="I44" i="7"/>
  <c r="H46" i="7"/>
  <c r="H50" i="7"/>
  <c r="F50" i="7"/>
  <c r="F46" i="7"/>
  <c r="I35" i="7"/>
  <c r="I34" i="7"/>
  <c r="F14" i="7"/>
  <c r="H14" i="7"/>
  <c r="H13" i="7" s="1"/>
  <c r="H12" i="7" s="1"/>
  <c r="H11" i="7" s="1"/>
  <c r="H10" i="7" s="1"/>
  <c r="H9" i="7" s="1"/>
  <c r="H8" i="7" s="1"/>
  <c r="J43" i="3"/>
  <c r="J42" i="3" s="1"/>
  <c r="J41" i="3" s="1"/>
  <c r="K88" i="3"/>
  <c r="K87" i="3"/>
  <c r="K86" i="3"/>
  <c r="K75" i="3"/>
  <c r="K31" i="3"/>
  <c r="K16" i="3"/>
  <c r="K15" i="3"/>
  <c r="J13" i="3"/>
  <c r="J12" i="3" s="1"/>
  <c r="L12" i="3" s="1"/>
  <c r="J34" i="3"/>
  <c r="J33" i="3" s="1"/>
  <c r="G13" i="3"/>
  <c r="G12" i="3" s="1"/>
  <c r="G29" i="3"/>
  <c r="L29" i="3" s="1"/>
  <c r="J15" i="1"/>
  <c r="J16" i="1" s="1"/>
  <c r="G15" i="1"/>
  <c r="G16" i="1" s="1"/>
  <c r="F10" i="7" l="1"/>
  <c r="F9" i="7" s="1"/>
  <c r="F8" i="7" s="1"/>
  <c r="H204" i="7"/>
  <c r="I204" i="7" s="1"/>
  <c r="I205" i="7"/>
  <c r="H222" i="7"/>
  <c r="H45" i="7"/>
  <c r="I50" i="7"/>
  <c r="I55" i="7"/>
  <c r="I54" i="7"/>
  <c r="F45" i="7"/>
  <c r="I45" i="7" s="1"/>
  <c r="I46" i="7"/>
  <c r="J11" i="3"/>
  <c r="J10" i="3" s="1"/>
  <c r="G11" i="3"/>
  <c r="G10" i="3" s="1"/>
  <c r="L43" i="3"/>
  <c r="L81" i="3"/>
  <c r="L51" i="3"/>
  <c r="L94" i="3"/>
  <c r="L42" i="3"/>
  <c r="I30" i="7"/>
  <c r="I222" i="7" l="1"/>
  <c r="H215" i="7"/>
  <c r="I215" i="7" s="1"/>
  <c r="L14" i="1"/>
  <c r="L13" i="1"/>
  <c r="L12" i="1"/>
  <c r="L10" i="1"/>
  <c r="I56" i="7" l="1"/>
  <c r="I57" i="7"/>
  <c r="I13" i="7"/>
  <c r="I14" i="7"/>
  <c r="K98" i="3"/>
  <c r="K96" i="3"/>
  <c r="K95" i="3"/>
  <c r="K94" i="3"/>
  <c r="L93" i="3"/>
  <c r="K83" i="3"/>
  <c r="K81" i="3"/>
  <c r="K80" i="3"/>
  <c r="K78" i="3"/>
  <c r="K77" i="3"/>
  <c r="K74" i="3"/>
  <c r="K73" i="3"/>
  <c r="K72" i="3"/>
  <c r="K71" i="3"/>
  <c r="K70" i="3"/>
  <c r="K68" i="3"/>
  <c r="K67" i="3"/>
  <c r="K66" i="3"/>
  <c r="K65" i="3"/>
  <c r="K64" i="3"/>
  <c r="K62" i="3"/>
  <c r="K61" i="3"/>
  <c r="K60" i="3"/>
  <c r="K59" i="3"/>
  <c r="K58" i="3"/>
  <c r="K57" i="3"/>
  <c r="K55" i="3"/>
  <c r="K54" i="3"/>
  <c r="K53" i="3"/>
  <c r="K52" i="3"/>
  <c r="K51" i="3"/>
  <c r="K49" i="3"/>
  <c r="K48" i="3"/>
  <c r="K47" i="3"/>
  <c r="K46" i="3"/>
  <c r="K45" i="3"/>
  <c r="K44" i="3"/>
  <c r="K43" i="3"/>
  <c r="K42" i="3"/>
  <c r="L41" i="3"/>
  <c r="K14" i="1"/>
  <c r="K13" i="1"/>
  <c r="K10" i="1"/>
  <c r="K93" i="3" l="1"/>
  <c r="I12" i="7"/>
  <c r="L15" i="1"/>
  <c r="K15" i="1"/>
  <c r="G6" i="5" l="1"/>
  <c r="I10" i="7"/>
  <c r="K41" i="3"/>
  <c r="I9" i="7" l="1"/>
  <c r="K35" i="3"/>
  <c r="K27" i="3"/>
  <c r="K23" i="3"/>
  <c r="K14" i="3"/>
  <c r="I8" i="7" l="1"/>
  <c r="K22" i="3"/>
  <c r="L25" i="3"/>
  <c r="K13" i="3"/>
  <c r="K25" i="3"/>
  <c r="K12" i="3"/>
  <c r="K34" i="3"/>
  <c r="L33" i="3"/>
  <c r="K26" i="3"/>
  <c r="K33" i="3" l="1"/>
  <c r="K21" i="3"/>
  <c r="L11" i="3"/>
  <c r="K29" i="3"/>
  <c r="K11" i="3" l="1"/>
  <c r="L10" i="3"/>
  <c r="K10" i="3" l="1"/>
  <c r="H6" i="8" l="1"/>
  <c r="G6" i="8"/>
  <c r="H8" i="8"/>
  <c r="G8" i="8"/>
  <c r="H7" i="8"/>
  <c r="G7" i="8"/>
  <c r="H39" i="5"/>
  <c r="G27" i="5"/>
  <c r="H27" i="5"/>
  <c r="H37" i="5"/>
  <c r="H28" i="5"/>
  <c r="G28" i="5"/>
  <c r="H26" i="5"/>
  <c r="F28" i="5"/>
  <c r="F27" i="5"/>
  <c r="F26" i="5"/>
  <c r="G26" i="5"/>
  <c r="C27" i="5"/>
  <c r="C26" i="5"/>
  <c r="C28" i="5"/>
  <c r="D37" i="5"/>
  <c r="D26" i="5"/>
  <c r="D39" i="5"/>
</calcChain>
</file>

<file path=xl/sharedStrings.xml><?xml version="1.0" encoding="utf-8"?>
<sst xmlns="http://schemas.openxmlformats.org/spreadsheetml/2006/main" count="567" uniqueCount="269">
  <si>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</si>
  <si>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</si>
  <si>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</si>
  <si>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</si>
  <si>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</si>
  <si>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</si>
  <si>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</si>
  <si>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</si>
  <si>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</si>
  <si>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II. POSEBNI DIO</t>
  </si>
  <si>
    <t>I. OPĆI DIO</t>
  </si>
  <si>
    <t>Materijalni rashodi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</si>
  <si>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</si>
  <si>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</si>
  <si>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</si>
  <si>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</si>
  <si>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</si>
  <si>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….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</si>
  <si>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</si>
  <si>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</si>
  <si>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</si>
  <si>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</si>
  <si>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</si>
  <si>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</si>
  <si>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</si>
  <si>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</si>
  <si>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</si>
  <si>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</si>
  <si>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</si>
  <si>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</si>
  <si>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</si>
  <si>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</si>
  <si>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</si>
  <si>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</si>
  <si>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</si>
  <si>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</si>
  <si>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</si>
  <si>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</si>
  <si>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</si>
  <si>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</si>
  <si>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</si>
  <si>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</si>
  <si>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</si>
  <si>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</si>
  <si>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</si>
  <si>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</si>
  <si>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</si>
  <si>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</si>
  <si>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</si>
  <si>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</si>
  <si>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</si>
  <si>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</si>
  <si>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</si>
  <si>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 xml:space="preserve">OSTVARENJE/IZVRŠENJE 
1.-12.2022. </t>
  </si>
  <si>
    <t xml:space="preserve">OSTVARENJE/IZVRŠENJE 
1.-12.2023. </t>
  </si>
  <si>
    <t xml:space="preserve"> </t>
  </si>
  <si>
    <t xml:space="preserve">Ostali nespomenuti prihodi </t>
  </si>
  <si>
    <t xml:space="preserve">Upravne i administrativne pristojbe  </t>
  </si>
  <si>
    <t xml:space="preserve">Prihodi od upravnih i administrativnih pristojbim pristojbi po oisebnim propisima naknada </t>
  </si>
  <si>
    <t>Prihodi iz nadležnog proračuna i od HZZO-a temeljem ugovorenih obveza</t>
  </si>
  <si>
    <t xml:space="preserve">Prihodi iz nadležnog proračuna za financiranje redovne djelatnosti proračunskih korisnika  </t>
  </si>
  <si>
    <t xml:space="preserve">Prihodi iz nadležnog proračuna za financiranje rashoda poslovanja  </t>
  </si>
  <si>
    <t xml:space="preserve">Prihodi od imovine  </t>
  </si>
  <si>
    <t xml:space="preserve">Prihodi od financijske imovine  </t>
  </si>
  <si>
    <t xml:space="preserve">Kamate na oročena sredstva i depozite po viđenju </t>
  </si>
  <si>
    <t xml:space="preserve">Tekuće donacije </t>
  </si>
  <si>
    <t xml:space="preserve">OSTVARENJE/ IZVRŠENJE 
1.-12.2022. </t>
  </si>
  <si>
    <t xml:space="preserve">OSTVARENJE/ IZVRŠENJE 
1.-12.2023. </t>
  </si>
  <si>
    <t xml:space="preserve">Ostali rashodi za zaposlene </t>
  </si>
  <si>
    <t xml:space="preserve">Doprinos na plaće </t>
  </si>
  <si>
    <t xml:space="preserve">Doprinos za obvezno zdravstveno osiguranje </t>
  </si>
  <si>
    <t xml:space="preserve">Naknade troškova zaposlenima </t>
  </si>
  <si>
    <t xml:space="preserve">Službena putovanja </t>
  </si>
  <si>
    <t xml:space="preserve">Naknade za prijevoz, za rad na terenu i odvojeni život </t>
  </si>
  <si>
    <t xml:space="preserve">Stručno usavršavanje zaposlenih </t>
  </si>
  <si>
    <t xml:space="preserve">Ostale naknade troškova zaposlenih </t>
  </si>
  <si>
    <t>Rashodi za materijal i energiju</t>
  </si>
  <si>
    <t>Uredski materijal i ostali materijalni rashodi</t>
  </si>
  <si>
    <t xml:space="preserve">Materijal i sirovine </t>
  </si>
  <si>
    <t xml:space="preserve">Energija </t>
  </si>
  <si>
    <t xml:space="preserve">Materijal i dijelovi za tekuće investicijsko održavanje </t>
  </si>
  <si>
    <t xml:space="preserve">Sitan inventar i auto gume </t>
  </si>
  <si>
    <t xml:space="preserve">Službena , radna i zaštitna odjeća </t>
  </si>
  <si>
    <t>Rashodi za usluge</t>
  </si>
  <si>
    <t>Usluge telefona, poštei prijevoza</t>
  </si>
  <si>
    <t xml:space="preserve">Usluge tekućeg investicijskog održavanja </t>
  </si>
  <si>
    <t xml:space="preserve">Usluge promidžbe i informiranja </t>
  </si>
  <si>
    <t xml:space="preserve">Komunalne usluge </t>
  </si>
  <si>
    <t xml:space="preserve">Zakupnina i najamnina </t>
  </si>
  <si>
    <t xml:space="preserve">Zdravstvene i veterinarske usluge </t>
  </si>
  <si>
    <t xml:space="preserve">Intelektualne i osoben usluge </t>
  </si>
  <si>
    <t>Računalne usluge</t>
  </si>
  <si>
    <t xml:space="preserve">Ostale usluge </t>
  </si>
  <si>
    <t xml:space="preserve">Ostali nespomenuti rashodi poslovanja </t>
  </si>
  <si>
    <t xml:space="preserve">Reprezentacija </t>
  </si>
  <si>
    <t>Financijski rashodi</t>
  </si>
  <si>
    <t>Ostali financijski rashodi</t>
  </si>
  <si>
    <t xml:space="preserve">Bankarske usluge i usluge platnog prometa </t>
  </si>
  <si>
    <t xml:space="preserve">Rashodi za nabavu proizvedene dugotrajne imovine </t>
  </si>
  <si>
    <t xml:space="preserve">Računala i računalna oprema </t>
  </si>
  <si>
    <t xml:space="preserve">Pomoći proračunskim korisnicima iz proračuna koji im nije nadležan </t>
  </si>
  <si>
    <t xml:space="preserve">Tekuće pomoći proračunskim korisnicima iz proračuna koji im nije nadležan </t>
  </si>
  <si>
    <t xml:space="preserve">Pristojbe i naknade </t>
  </si>
  <si>
    <t xml:space="preserve">Troškovi sudskih postupaka </t>
  </si>
  <si>
    <t xml:space="preserve">Negativne tečajne razlike </t>
  </si>
  <si>
    <t xml:space="preserve">Zatezne kamate </t>
  </si>
  <si>
    <t xml:space="preserve">Oprema za održavanje i zaštitu </t>
  </si>
  <si>
    <t xml:space="preserve">Uređaji, strojevi i oprema za ostale namjene </t>
  </si>
  <si>
    <t xml:space="preserve">Knjige </t>
  </si>
  <si>
    <t xml:space="preserve">4 Prihod za posebne namjene </t>
  </si>
  <si>
    <t>5 Pomoći</t>
  </si>
  <si>
    <t>6 Donacije</t>
  </si>
  <si>
    <t>61 Donacije</t>
  </si>
  <si>
    <t xml:space="preserve">09 Obrazovanje </t>
  </si>
  <si>
    <t xml:space="preserve">Plaće za redovan rad </t>
  </si>
  <si>
    <t xml:space="preserve">Materijalni rashodi </t>
  </si>
  <si>
    <t xml:space="preserve">Stručno usavršavanje zaposlenika </t>
  </si>
  <si>
    <t xml:space="preserve">Računalne usluge </t>
  </si>
  <si>
    <t xml:space="preserve">Financijski rashodi </t>
  </si>
  <si>
    <t xml:space="preserve">Usluge telefona pošte i prijevoza </t>
  </si>
  <si>
    <t>Program 4040</t>
  </si>
  <si>
    <t>Glava 00404</t>
  </si>
  <si>
    <t xml:space="preserve"> IZVRŠENJE 
1.-12.2023. </t>
  </si>
  <si>
    <t xml:space="preserve"> IZVRŠENJE 
1.-12.2022. </t>
  </si>
  <si>
    <t xml:space="preserve">Članarine i norme </t>
  </si>
  <si>
    <t>7=5/3*100</t>
  </si>
  <si>
    <t>5=4/2*100</t>
  </si>
  <si>
    <t xml:space="preserve">Intelektualne i osobne usluge </t>
  </si>
  <si>
    <t xml:space="preserve">Energija  </t>
  </si>
  <si>
    <t xml:space="preserve">Članarine </t>
  </si>
  <si>
    <t xml:space="preserve">48 Prihod za posebne namjene </t>
  </si>
  <si>
    <t xml:space="preserve">  </t>
  </si>
  <si>
    <t xml:space="preserve">Pomoći temeljem prijenosa EU sredstava </t>
  </si>
  <si>
    <t xml:space="preserve">Tekuće pomoći temeljem prijenosa EU sredstava  </t>
  </si>
  <si>
    <t xml:space="preserve">Prijenosi između proračunskih korisnika istog proračuna  </t>
  </si>
  <si>
    <t xml:space="preserve">Tekući prijenosi između proračunsih korisnika istog proračuna  </t>
  </si>
  <si>
    <t xml:space="preserve">Kapitalne  pomoći proračunskim korisnicima iz proračuna koji im nije nadležan </t>
  </si>
  <si>
    <t xml:space="preserve">Prihodi iz nadležnog proračuna za financiranje rashoda za nabavu nefinancijske imovine  </t>
  </si>
  <si>
    <t xml:space="preserve">Naknade građanima i kućanstvima na temelju osiguranja i druge naknade </t>
  </si>
  <si>
    <t xml:space="preserve">Ostale naknade građanima i kućanstvima iz proračuna </t>
  </si>
  <si>
    <t xml:space="preserve">Naknade građanima i kućanstvima u naravi </t>
  </si>
  <si>
    <t xml:space="preserve">Premija osiguranja </t>
  </si>
  <si>
    <t xml:space="preserve">Ostali rashodi </t>
  </si>
  <si>
    <t xml:space="preserve">Tekuće donacije u naravi </t>
  </si>
  <si>
    <t xml:space="preserve">091  Osnovno školsko obrazovanje  </t>
  </si>
  <si>
    <t xml:space="preserve">USTANOVE U OSNOVNOM ŠKOLSTVU </t>
  </si>
  <si>
    <t xml:space="preserve">OSNOVNOŠKOLSKO OBRAZOVANJE </t>
  </si>
  <si>
    <t>Aktivnost A210101</t>
  </si>
  <si>
    <t xml:space="preserve">MINIMALNI RASHODI OŠ PO KRITERIJIMA </t>
  </si>
  <si>
    <t>Izvor 4.8.005.</t>
  </si>
  <si>
    <t xml:space="preserve">Decentralizirana sredstva za OŠ </t>
  </si>
  <si>
    <t xml:space="preserve">MATERIJALNI RASHODI OŠ PO STVARNOM TROŠKU </t>
  </si>
  <si>
    <t xml:space="preserve">Materijal i dijelovi za tekuće in.održavanje </t>
  </si>
  <si>
    <t>Aktivnost A210103</t>
  </si>
  <si>
    <t>Izvor 5.5.254</t>
  </si>
  <si>
    <t>Općina Marčana za PK</t>
  </si>
  <si>
    <t>Izvor 5.3.082</t>
  </si>
  <si>
    <t xml:space="preserve">Ministarstvo znanosti i obrazovanja za PK </t>
  </si>
  <si>
    <t>PLAĆE I DRUGI RASHODI ZA ZAPOSLENE OŠ</t>
  </si>
  <si>
    <t>Aktivnost A210104</t>
  </si>
  <si>
    <t xml:space="preserve">Rashodi za zaposlene </t>
  </si>
  <si>
    <t xml:space="preserve">Doprinso za obvezno zdravstveno osiguranje </t>
  </si>
  <si>
    <t xml:space="preserve">Naknada za prijevoz na posao i s posla </t>
  </si>
  <si>
    <t xml:space="preserve">REDOVNA DJELATNOST OSNOVNIH ŠKOLA -  IZNAD STANDARDA </t>
  </si>
  <si>
    <t>Aktivnost A210201</t>
  </si>
  <si>
    <t xml:space="preserve"> Izvor 5.3.082</t>
  </si>
  <si>
    <t>PROGRAM  2102</t>
  </si>
  <si>
    <t xml:space="preserve"> Izvor 1.1.001</t>
  </si>
  <si>
    <t xml:space="preserve">Namjenski prihodi i primici </t>
  </si>
  <si>
    <t xml:space="preserve">Usluge tekućeg investicijskog održavanja  </t>
  </si>
  <si>
    <t xml:space="preserve">Premije osiguranja </t>
  </si>
  <si>
    <t xml:space="preserve">PROGRAM OBRAZOVANJA IZNAD STANDARDA </t>
  </si>
  <si>
    <t xml:space="preserve">ŽUPANIJSKA NATJECANJA </t>
  </si>
  <si>
    <t xml:space="preserve"> Izvor 1.1.001 </t>
  </si>
  <si>
    <t xml:space="preserve">'Naknade građanima i kućanstvima na temelju osiguranja i druge naknade </t>
  </si>
  <si>
    <t xml:space="preserve">Naknade građanima i kućanstvima u naravi  </t>
  </si>
  <si>
    <t xml:space="preserve">ŠKOLSKA KUHINJA </t>
  </si>
  <si>
    <t>Prihodi za posebne namjene OŠ</t>
  </si>
  <si>
    <t xml:space="preserve"> Izvor 4.7.300</t>
  </si>
  <si>
    <t xml:space="preserve">Zdravstvene i veterinarske  usluge </t>
  </si>
  <si>
    <t xml:space="preserve">Općina Marčana za PK </t>
  </si>
  <si>
    <t xml:space="preserve"> Izvor 5.5.254</t>
  </si>
  <si>
    <t xml:space="preserve">PRODUŽENI BORAVAK </t>
  </si>
  <si>
    <t xml:space="preserve"> Aktivnost A230107</t>
  </si>
  <si>
    <t xml:space="preserve"> Materijal i sirovine </t>
  </si>
  <si>
    <t xml:space="preserve">NOVIGRADSKO PROLJEĆE </t>
  </si>
  <si>
    <t>OSTALI PROGRAMI I PROJEKTI</t>
  </si>
  <si>
    <t>Aktivnost A230115</t>
  </si>
  <si>
    <t xml:space="preserve">ŠKOLSKI LIST, ČASOPISI I KNJIGE </t>
  </si>
  <si>
    <t xml:space="preserve">IZBORNI I DODATNI PROGRAMI </t>
  </si>
  <si>
    <t xml:space="preserve">Donacije </t>
  </si>
  <si>
    <t>Izvor 6.2.300</t>
  </si>
  <si>
    <t xml:space="preserve">ZAVIČAJNA NASTAVA </t>
  </si>
  <si>
    <t xml:space="preserve">ŠKOLSKA SHEMA </t>
  </si>
  <si>
    <t>Aktivnost A230199</t>
  </si>
  <si>
    <t xml:space="preserve"> Izvor 5.3.060</t>
  </si>
  <si>
    <t xml:space="preserve">Ministarastvo poljoprivrede za OŠ </t>
  </si>
  <si>
    <t>PROGRAM 2302</t>
  </si>
  <si>
    <t xml:space="preserve">OBRAZOVANJE IZNAD STANDARDA </t>
  </si>
  <si>
    <t xml:space="preserve">GRAĐANSKI ODGOJ </t>
  </si>
  <si>
    <t>Aktivnost A230202</t>
  </si>
  <si>
    <t xml:space="preserve">MEDENI DANI </t>
  </si>
  <si>
    <t>Aktivnost A230208</t>
  </si>
  <si>
    <t xml:space="preserve">PREHRANA ZA UČENIKE OŠ </t>
  </si>
  <si>
    <t xml:space="preserve">Ministarstvo znanosti i obrazovana za OŠ </t>
  </si>
  <si>
    <t xml:space="preserve">MENSTRUALNE HIGIJENSKE POTREPŠTINE </t>
  </si>
  <si>
    <t xml:space="preserve"> Izvor 5.3.102</t>
  </si>
  <si>
    <t>Ministarstvo rada, mirovinskog sustava, obitelji i socijalne politike za PK</t>
  </si>
  <si>
    <t>PROGRAM 2401</t>
  </si>
  <si>
    <t xml:space="preserve">INVESTICIJSKO ODRŽAVANJE OŠ </t>
  </si>
  <si>
    <t xml:space="preserve">INVESTICIJSKO ODRŽAVANJE OŠ -minimalni standard </t>
  </si>
  <si>
    <t xml:space="preserve"> Izvor 4.8.005</t>
  </si>
  <si>
    <t xml:space="preserve">KAPITALNA ULAGANJA U OŠ </t>
  </si>
  <si>
    <t>PROGRAM 2403</t>
  </si>
  <si>
    <t>Kapitalni projekt K240315</t>
  </si>
  <si>
    <t xml:space="preserve">OŠ VLADIMIR NAZOR KRNICA </t>
  </si>
  <si>
    <t>PROGRAM 2405</t>
  </si>
  <si>
    <t xml:space="preserve">OPREMANJE U OSNOVNIM ŠKOLAMA </t>
  </si>
  <si>
    <t>Kapitalni projekt K240501</t>
  </si>
  <si>
    <t xml:space="preserve">ŠKOLSKI NAMJEŠTAJ I OPREMA </t>
  </si>
  <si>
    <t xml:space="preserve"> Izvor 4.8.006</t>
  </si>
  <si>
    <t xml:space="preserve">OPREMANJE KNJIŽNICE </t>
  </si>
  <si>
    <t>Kapitalni projekt K240502</t>
  </si>
  <si>
    <t xml:space="preserve">Uređaji, strojevi i oprema zaostale </t>
  </si>
  <si>
    <t>OPREMANJE ŠKOLSKIH KUHINJA U OŠ</t>
  </si>
  <si>
    <t>Kapitalni projekt K240510</t>
  </si>
  <si>
    <t>PROGRAM 9211</t>
  </si>
  <si>
    <t xml:space="preserve">MOZAIK 5 </t>
  </si>
  <si>
    <t>Projekt T921101</t>
  </si>
  <si>
    <t xml:space="preserve">PROVEDBA PROJEKTA MOZAIK 5 </t>
  </si>
  <si>
    <t xml:space="preserve">Strukturni fondovi EU </t>
  </si>
  <si>
    <t xml:space="preserve"> Izvor 5.1.100</t>
  </si>
  <si>
    <t xml:space="preserve">MOZAIK 6 </t>
  </si>
  <si>
    <t>PROVEDBA PROJEKTA MOZAIK 6</t>
  </si>
  <si>
    <t xml:space="preserve">Materijal i sirovine  </t>
  </si>
  <si>
    <t xml:space="preserve">Rashodi za zaposlene  </t>
  </si>
  <si>
    <t xml:space="preserve">Plaće za zaposlene </t>
  </si>
  <si>
    <t xml:space="preserve">Naknade za prijevoz na posao i s posla </t>
  </si>
  <si>
    <t xml:space="preserve">Uredska oprema i namještaj </t>
  </si>
  <si>
    <t xml:space="preserve">Intelektualne i osbne usluge </t>
  </si>
  <si>
    <t>Aktivnost A240101</t>
  </si>
  <si>
    <t>Tekuće donacije u naravi</t>
  </si>
  <si>
    <t>REDOVNA DJELATNOST OSNOVNIH ŠKOLA -MINIMALNI STANDARD</t>
  </si>
  <si>
    <t>PROGRAM 2101</t>
  </si>
  <si>
    <t>47 Prihod za posebne namjene</t>
  </si>
  <si>
    <t>55 Općina Marčana za PK</t>
  </si>
  <si>
    <t xml:space="preserve">51 Strukturni fondovi EU </t>
  </si>
  <si>
    <t xml:space="preserve">53 Pomoći iz državnog proračuna </t>
  </si>
  <si>
    <t xml:space="preserve">48 Prihod za posebne namjene-decentralizacija </t>
  </si>
  <si>
    <t>Ostale usluge</t>
  </si>
  <si>
    <t xml:space="preserve">'Naknade građanima i kućanstvima u naravi  </t>
  </si>
  <si>
    <t>Knjige</t>
  </si>
  <si>
    <t>Doprinos za  obvezno osiguranje u slučaju nezaposlenosti</t>
  </si>
  <si>
    <t xml:space="preserve">47 Prihod za posebne namjene-Decentralizacija </t>
  </si>
  <si>
    <t xml:space="preserve">Donacije od pravnih i fizičkih osoba izvan općeg proračuna </t>
  </si>
  <si>
    <t>OSNOVNA ŠKOLA VLADIMIR NAZOR-KRNICA</t>
  </si>
  <si>
    <t>Aktivnost A210102</t>
  </si>
  <si>
    <t>MATERIJALNI RASHODI OŠ PO STVARNOM TROŠKU - drugi izvor</t>
  </si>
  <si>
    <t>Aktivnost A230184</t>
  </si>
  <si>
    <t>Aktivnost A230130</t>
  </si>
  <si>
    <t>Aktivnost A230116</t>
  </si>
  <si>
    <t>Aktivnost A230110</t>
  </si>
  <si>
    <t>Aktivnost A230102</t>
  </si>
  <si>
    <t xml:space="preserve"> Aktivnost A230106</t>
  </si>
  <si>
    <t>PROGRAM 9212</t>
  </si>
  <si>
    <t>Projekt T921201</t>
  </si>
  <si>
    <t>Aktivnost A230209</t>
  </si>
  <si>
    <t>Aktivnost A230203</t>
  </si>
  <si>
    <t>IZVRŠENJE FINANCIJSKOG PLANA PRORAČUNSKOG KORISNIKA - OSNOVNA ŠKOLA VLADIMIRA NAZORA KRNICA
ZA  2023.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</si>
</sst>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92D05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5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7" fillId="0" borderId="0" xfId="0" applyFont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7" fillId="3" borderId="2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0" fontId="20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4" fontId="0" fillId="0" borderId="3" xfId="0" applyNumberFormat="1" applyBorder="1"/>
    <xf numFmtId="4" fontId="1" fillId="0" borderId="3" xfId="0" applyNumberFormat="1" applyFont="1" applyBorder="1"/>
    <xf numFmtId="4" fontId="9" fillId="2" borderId="3" xfId="0" applyNumberFormat="1" applyFont="1" applyFill="1" applyBorder="1" applyAlignment="1">
      <alignment horizontal="right"/>
    </xf>
    <xf numFmtId="4" fontId="21" fillId="0" borderId="3" xfId="0" applyNumberFormat="1" applyFont="1" applyBorder="1"/>
    <xf numFmtId="4" fontId="7" fillId="2" borderId="3" xfId="0" applyNumberFormat="1" applyFont="1" applyFill="1" applyBorder="1" applyAlignment="1">
      <alignment horizontal="right"/>
    </xf>
    <xf numFmtId="4" fontId="22" fillId="0" borderId="3" xfId="0" applyNumberFormat="1" applyFont="1" applyBorder="1"/>
    <xf numFmtId="4" fontId="3" fillId="2" borderId="3" xfId="0" applyNumberFormat="1" applyFont="1" applyFill="1" applyBorder="1" applyAlignment="1" applyProtection="1">
      <alignment horizontal="right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4" fontId="0" fillId="0" borderId="3" xfId="0" applyNumberFormat="1" applyFont="1" applyBorder="1"/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2" fontId="9" fillId="2" borderId="3" xfId="0" applyNumberFormat="1" applyFont="1" applyFill="1" applyBorder="1" applyAlignment="1">
      <alignment horizontal="right"/>
    </xf>
    <xf numFmtId="2" fontId="7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 applyProtection="1">
      <alignment horizontal="right" wrapText="1"/>
    </xf>
    <xf numFmtId="4" fontId="9" fillId="2" borderId="3" xfId="0" applyNumberFormat="1" applyFont="1" applyFill="1" applyBorder="1" applyAlignment="1" applyProtection="1">
      <alignment horizontal="right" wrapText="1"/>
    </xf>
    <xf numFmtId="0" fontId="22" fillId="0" borderId="3" xfId="0" applyFont="1" applyBorder="1"/>
    <xf numFmtId="0" fontId="5" fillId="2" borderId="4" xfId="0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vertical="center" wrapText="1"/>
    </xf>
    <xf numFmtId="1" fontId="7" fillId="2" borderId="2" xfId="0" applyNumberFormat="1" applyFont="1" applyFill="1" applyBorder="1" applyAlignment="1">
      <alignment horizontal="left" vertical="center" wrapText="1"/>
    </xf>
    <xf numFmtId="1" fontId="7" fillId="2" borderId="4" xfId="0" applyNumberFormat="1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23" fillId="2" borderId="3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 applyProtection="1">
      <alignment horizontal="left" vertical="center" wrapText="1"/>
    </xf>
    <xf numFmtId="4" fontId="7" fillId="0" borderId="3" xfId="0" applyNumberFormat="1" applyFont="1" applyFill="1" applyBorder="1" applyAlignment="1" applyProtection="1">
      <alignment vertical="center" wrapText="1"/>
    </xf>
    <xf numFmtId="4" fontId="5" fillId="3" borderId="3" xfId="0" quotePrefix="1" applyNumberFormat="1" applyFont="1" applyFill="1" applyBorder="1" applyAlignment="1">
      <alignment horizontal="left" wrapText="1"/>
    </xf>
    <xf numFmtId="4" fontId="5" fillId="3" borderId="3" xfId="0" applyNumberFormat="1" applyFont="1" applyFill="1" applyBorder="1" applyAlignment="1" applyProtection="1">
      <alignment horizontal="center" vertical="center" wrapText="1"/>
    </xf>
    <xf numFmtId="4" fontId="5" fillId="3" borderId="3" xfId="0" applyNumberFormat="1" applyFont="1" applyFill="1" applyBorder="1" applyAlignment="1" applyProtection="1">
      <alignment horizontal="left" vertical="center" wrapText="1"/>
    </xf>
    <xf numFmtId="4" fontId="6" fillId="3" borderId="3" xfId="0" applyNumberFormat="1" applyFont="1" applyFill="1" applyBorder="1" applyAlignment="1" applyProtection="1">
      <alignment wrapText="1"/>
    </xf>
    <xf numFmtId="4" fontId="4" fillId="3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/>
    <xf numFmtId="4" fontId="9" fillId="0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 applyProtection="1">
      <alignment horizontal="right" wrapText="1"/>
    </xf>
    <xf numFmtId="4" fontId="9" fillId="0" borderId="3" xfId="0" applyNumberFormat="1" applyFont="1" applyBorder="1" applyAlignment="1">
      <alignment horizontal="right"/>
    </xf>
    <xf numFmtId="4" fontId="9" fillId="3" borderId="3" xfId="0" applyNumberFormat="1" applyFont="1" applyFill="1" applyBorder="1" applyAlignment="1" applyProtection="1">
      <alignment horizontal="right" wrapText="1"/>
    </xf>
    <xf numFmtId="0" fontId="18" fillId="2" borderId="3" xfId="0" applyFont="1" applyFill="1" applyBorder="1" applyAlignment="1">
      <alignment horizontal="left" vertical="center" wrapText="1"/>
    </xf>
    <xf numFmtId="4" fontId="0" fillId="0" borderId="0" xfId="0" applyNumberFormat="1"/>
    <xf numFmtId="0" fontId="0" fillId="2" borderId="0" xfId="0" applyFill="1"/>
    <xf numFmtId="4" fontId="24" fillId="2" borderId="3" xfId="0" applyNumberFormat="1" applyFont="1" applyFill="1" applyBorder="1" applyAlignment="1">
      <alignment horizontal="right"/>
    </xf>
    <xf numFmtId="0" fontId="1" fillId="0" borderId="0" xfId="0" applyFont="1"/>
    <xf numFmtId="0" fontId="9" fillId="4" borderId="3" xfId="0" quotePrefix="1" applyFont="1" applyFill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/>
    </xf>
    <xf numFmtId="0" fontId="23" fillId="4" borderId="3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right"/>
    </xf>
    <xf numFmtId="0" fontId="18" fillId="2" borderId="3" xfId="0" quotePrefix="1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right"/>
    </xf>
    <xf numFmtId="4" fontId="24" fillId="2" borderId="4" xfId="0" applyNumberFormat="1" applyFont="1" applyFill="1" applyBorder="1" applyAlignment="1">
      <alignment horizontal="right"/>
    </xf>
    <xf numFmtId="0" fontId="24" fillId="2" borderId="3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 applyProtection="1">
      <alignment vertical="center" wrapText="1"/>
    </xf>
    <xf numFmtId="4" fontId="9" fillId="0" borderId="3" xfId="0" applyNumberFormat="1" applyFont="1" applyBorder="1"/>
    <xf numFmtId="4" fontId="7" fillId="0" borderId="3" xfId="0" applyNumberFormat="1" applyFont="1" applyBorder="1"/>
    <xf numFmtId="2" fontId="7" fillId="0" borderId="3" xfId="0" applyNumberFormat="1" applyFont="1" applyBorder="1"/>
    <xf numFmtId="0" fontId="7" fillId="0" borderId="3" xfId="0" applyFont="1" applyBorder="1"/>
    <xf numFmtId="0" fontId="19" fillId="0" borderId="0" xfId="0" applyFont="1"/>
    <xf numFmtId="2" fontId="7" fillId="2" borderId="3" xfId="0" applyNumberFormat="1" applyFont="1" applyFill="1" applyBorder="1" applyAlignment="1" applyProtection="1">
      <alignment horizontal="right" wrapText="1"/>
    </xf>
    <xf numFmtId="4" fontId="9" fillId="0" borderId="3" xfId="0" applyNumberFormat="1" applyFont="1" applyFill="1" applyBorder="1" applyAlignment="1" applyProtection="1">
      <alignment vertical="center"/>
    </xf>
    <xf numFmtId="4" fontId="9" fillId="3" borderId="3" xfId="0" applyNumberFormat="1" applyFont="1" applyFill="1" applyBorder="1" applyAlignment="1" applyProtection="1">
      <alignment vertical="center"/>
    </xf>
    <xf numFmtId="4" fontId="9" fillId="0" borderId="3" xfId="0" applyNumberFormat="1" applyFont="1" applyFill="1" applyBorder="1" applyAlignment="1" applyProtection="1">
      <alignment vertical="center" wrapText="1"/>
    </xf>
    <xf numFmtId="4" fontId="9" fillId="3" borderId="3" xfId="0" applyNumberFormat="1" applyFont="1" applyFill="1" applyBorder="1" applyAlignment="1" applyProtection="1">
      <alignment vertical="center" wrapText="1"/>
    </xf>
    <xf numFmtId="4" fontId="9" fillId="2" borderId="3" xfId="0" applyNumberFormat="1" applyFont="1" applyFill="1" applyBorder="1" applyAlignment="1">
      <alignment horizontal="right" wrapText="1"/>
    </xf>
    <xf numFmtId="3" fontId="7" fillId="2" borderId="3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1" fontId="5" fillId="2" borderId="4" xfId="0" applyNumberFormat="1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left" vertical="center" wrapText="1"/>
    </xf>
    <xf numFmtId="1" fontId="9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2" borderId="5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1" fontId="5" fillId="2" borderId="4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left" vertical="center" wrapText="1"/>
    </xf>
    <xf numFmtId="1" fontId="9" fillId="2" borderId="4" xfId="0" applyNumberFormat="1" applyFont="1" applyFill="1" applyBorder="1" applyAlignment="1">
      <alignment horizontal="left" vertical="center" wrapText="1"/>
    </xf>
    <xf numFmtId="1" fontId="23" fillId="2" borderId="1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" fontId="5" fillId="4" borderId="1" xfId="0" applyNumberFormat="1" applyFont="1" applyFill="1" applyBorder="1" applyAlignment="1">
      <alignment horizontal="left" vertical="center" wrapText="1"/>
    </xf>
    <xf numFmtId="1" fontId="5" fillId="4" borderId="2" xfId="0" applyNumberFormat="1" applyFont="1" applyFill="1" applyBorder="1" applyAlignment="1">
      <alignment horizontal="left" vertical="center" wrapText="1"/>
    </xf>
    <xf numFmtId="1" fontId="5" fillId="4" borderId="4" xfId="0" applyNumberFormat="1" applyFont="1" applyFill="1" applyBorder="1" applyAlignment="1">
      <alignment horizontal="left" vertical="center" wrapText="1"/>
    </xf>
    <xf numFmtId="1" fontId="9" fillId="4" borderId="1" xfId="0" applyNumberFormat="1" applyFont="1" applyFill="1" applyBorder="1" applyAlignment="1">
      <alignment horizontal="left" vertical="center" wrapText="1"/>
    </xf>
    <xf numFmtId="1" fontId="9" fillId="4" borderId="2" xfId="0" applyNumberFormat="1" applyFont="1" applyFill="1" applyBorder="1" applyAlignment="1">
      <alignment horizontal="left" vertical="center" wrapText="1"/>
    </xf>
    <xf numFmtId="1" fontId="9" fillId="4" borderId="4" xfId="0" applyNumberFormat="1" applyFont="1" applyFill="1" applyBorder="1" applyAlignment="1">
      <alignment horizontal="left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5"/>
  <sheetViews>
    <sheetView tabSelected="1" topLeftCell="B1" zoomScaleNormal="100" workbookViewId="0">
      <selection activeCell="B4" sqref="B4:L4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41" t="s">
        <v>268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21"/>
    </row>
    <row r="2" spans="2:13" ht="18" customHeight="1" x14ac:dyDescent="0.25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3"/>
    </row>
    <row r="3" spans="2:13" ht="15.75" customHeight="1" x14ac:dyDescent="0.25">
      <c r="B3" s="141" t="s">
        <v>10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20"/>
    </row>
    <row r="4" spans="2:13" ht="18" x14ac:dyDescent="0.25"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4"/>
    </row>
    <row r="5" spans="2:13" ht="18" customHeight="1" x14ac:dyDescent="0.25">
      <c r="B5" s="141" t="s">
        <v>41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9"/>
    </row>
    <row r="6" spans="2:13" ht="18" customHeight="1" x14ac:dyDescent="0.25"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9"/>
    </row>
    <row r="7" spans="2:13" ht="18" customHeight="1" x14ac:dyDescent="0.25">
      <c r="B7" s="155" t="s">
        <v>52</v>
      </c>
      <c r="C7" s="155"/>
      <c r="D7" s="155"/>
      <c r="E7" s="155"/>
      <c r="F7" s="155"/>
      <c r="G7" s="41"/>
      <c r="H7" s="37"/>
      <c r="I7" s="37"/>
      <c r="J7" s="37"/>
      <c r="K7" s="38"/>
      <c r="L7" s="38"/>
    </row>
    <row r="8" spans="2:13" ht="25.5" x14ac:dyDescent="0.25">
      <c r="B8" s="137" t="s">
        <v>8</v>
      </c>
      <c r="C8" s="137"/>
      <c r="D8" s="137"/>
      <c r="E8" s="137"/>
      <c r="F8" s="137"/>
      <c r="G8" s="22" t="s">
        <v>53</v>
      </c>
      <c r="H8" s="22" t="s">
        <v>40</v>
      </c>
      <c r="I8" s="22" t="s">
        <v>37</v>
      </c>
      <c r="J8" s="22" t="s">
        <v>54</v>
      </c>
      <c r="K8" s="22" t="s">
        <v>20</v>
      </c>
      <c r="L8" s="22" t="s">
        <v>38</v>
      </c>
    </row>
    <row r="9" spans="2:13" x14ac:dyDescent="0.25">
      <c r="B9" s="149">
        <v>1</v>
      </c>
      <c r="C9" s="149"/>
      <c r="D9" s="149"/>
      <c r="E9" s="149"/>
      <c r="F9" s="150"/>
      <c r="G9" s="26">
        <v>2</v>
      </c>
      <c r="H9" s="25">
        <v>3</v>
      </c>
      <c r="I9" s="25">
        <v>4</v>
      </c>
      <c r="J9" s="25">
        <v>5</v>
      </c>
      <c r="K9" s="25" t="s">
        <v>29</v>
      </c>
      <c r="L9" s="25" t="s">
        <v>125</v>
      </c>
    </row>
    <row r="10" spans="2:13" x14ac:dyDescent="0.25">
      <c r="B10" s="135" t="s">
        <v>22</v>
      </c>
      <c r="C10" s="136"/>
      <c r="D10" s="136"/>
      <c r="E10" s="136"/>
      <c r="F10" s="147"/>
      <c r="G10" s="110">
        <v>663065.52</v>
      </c>
      <c r="H10" s="82">
        <v>677538.11</v>
      </c>
      <c r="I10" s="82">
        <v>0</v>
      </c>
      <c r="J10" s="82">
        <v>673085.43</v>
      </c>
      <c r="K10" s="82">
        <f>J10/G10*100</f>
        <v>101.5111493054261</v>
      </c>
      <c r="L10" s="82">
        <f>J10/H10*100</f>
        <v>99.342814827050844</v>
      </c>
    </row>
    <row r="11" spans="2:13" x14ac:dyDescent="0.25">
      <c r="B11" s="148" t="s">
        <v>21</v>
      </c>
      <c r="C11" s="147"/>
      <c r="D11" s="147"/>
      <c r="E11" s="147"/>
      <c r="F11" s="147"/>
      <c r="G11" s="110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</row>
    <row r="12" spans="2:13" x14ac:dyDescent="0.25">
      <c r="B12" s="144" t="s">
        <v>0</v>
      </c>
      <c r="C12" s="145"/>
      <c r="D12" s="145"/>
      <c r="E12" s="145"/>
      <c r="F12" s="146"/>
      <c r="G12" s="111">
        <v>663065.52</v>
      </c>
      <c r="H12" s="83">
        <f>H10</f>
        <v>677538.11</v>
      </c>
      <c r="I12" s="83">
        <v>0</v>
      </c>
      <c r="J12" s="83">
        <v>673085.43</v>
      </c>
      <c r="K12" s="83">
        <v>0</v>
      </c>
      <c r="L12" s="83">
        <f>J12/H12*100</f>
        <v>99.342814827050844</v>
      </c>
    </row>
    <row r="13" spans="2:13" x14ac:dyDescent="0.25">
      <c r="B13" s="154" t="s">
        <v>23</v>
      </c>
      <c r="C13" s="136"/>
      <c r="D13" s="136"/>
      <c r="E13" s="136"/>
      <c r="F13" s="136"/>
      <c r="G13" s="112">
        <v>658386.17000000004</v>
      </c>
      <c r="H13" s="82">
        <f>H15-H14</f>
        <v>669122.56999999995</v>
      </c>
      <c r="I13" s="82">
        <v>0</v>
      </c>
      <c r="J13" s="82">
        <v>656465.63</v>
      </c>
      <c r="K13" s="84">
        <f>J13/G13*100</f>
        <v>99.708295816724089</v>
      </c>
      <c r="L13" s="84">
        <f>J13/H13*100</f>
        <v>98.108427279623839</v>
      </c>
    </row>
    <row r="14" spans="2:13" x14ac:dyDescent="0.25">
      <c r="B14" s="152" t="s">
        <v>24</v>
      </c>
      <c r="C14" s="147"/>
      <c r="D14" s="147"/>
      <c r="E14" s="147"/>
      <c r="F14" s="147"/>
      <c r="G14" s="110">
        <v>6409.37</v>
      </c>
      <c r="H14" s="85">
        <v>8415.5400000000009</v>
      </c>
      <c r="I14" s="85">
        <v>0</v>
      </c>
      <c r="J14" s="85">
        <v>8520.5</v>
      </c>
      <c r="K14" s="84">
        <f>J14/G14*100</f>
        <v>132.93818269190263</v>
      </c>
      <c r="L14" s="84">
        <f>J14/H14*100</f>
        <v>101.24721645907451</v>
      </c>
    </row>
    <row r="15" spans="2:13" x14ac:dyDescent="0.25">
      <c r="B15" s="15" t="s">
        <v>1</v>
      </c>
      <c r="C15" s="35"/>
      <c r="D15" s="35"/>
      <c r="E15" s="35"/>
      <c r="F15" s="35"/>
      <c r="G15" s="111">
        <f>G14+G13</f>
        <v>664795.54</v>
      </c>
      <c r="H15" s="83">
        <v>677538.11</v>
      </c>
      <c r="I15" s="83">
        <v>0</v>
      </c>
      <c r="J15" s="83">
        <f>J14+J13</f>
        <v>664986.13</v>
      </c>
      <c r="K15" s="83">
        <f>J15/G15*100</f>
        <v>100.02866896489708</v>
      </c>
      <c r="L15" s="83">
        <f>J15/H15*100</f>
        <v>98.147413434795567</v>
      </c>
    </row>
    <row r="16" spans="2:13" x14ac:dyDescent="0.25">
      <c r="B16" s="153" t="s">
        <v>2</v>
      </c>
      <c r="C16" s="145"/>
      <c r="D16" s="145"/>
      <c r="E16" s="145"/>
      <c r="F16" s="145"/>
      <c r="G16" s="113">
        <f>G10-G15</f>
        <v>-1730.0200000000186</v>
      </c>
      <c r="H16" s="86">
        <v>0</v>
      </c>
      <c r="I16" s="86">
        <v>0</v>
      </c>
      <c r="J16" s="86">
        <f>J10-J15</f>
        <v>8099.3000000000466</v>
      </c>
      <c r="K16" s="86">
        <v>0</v>
      </c>
      <c r="L16" s="86">
        <v>0</v>
      </c>
    </row>
    <row r="17" spans="1:49" ht="18" x14ac:dyDescent="0.25"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"/>
    </row>
    <row r="18" spans="1:49" ht="18" customHeight="1" x14ac:dyDescent="0.25">
      <c r="B18" s="134" t="s">
        <v>46</v>
      </c>
      <c r="C18" s="134"/>
      <c r="D18" s="134"/>
      <c r="E18" s="134"/>
      <c r="F18" s="134"/>
      <c r="G18" s="36"/>
      <c r="H18" s="37"/>
      <c r="I18" s="37"/>
      <c r="J18" s="37"/>
      <c r="K18" s="38"/>
      <c r="L18" s="38"/>
      <c r="M18" s="1"/>
    </row>
    <row r="19" spans="1:49" ht="25.5" x14ac:dyDescent="0.25">
      <c r="B19" s="137" t="s">
        <v>8</v>
      </c>
      <c r="C19" s="137"/>
      <c r="D19" s="137"/>
      <c r="E19" s="137"/>
      <c r="F19" s="137"/>
      <c r="G19" s="22" t="s">
        <v>53</v>
      </c>
      <c r="H19" s="2" t="s">
        <v>40</v>
      </c>
      <c r="I19" s="2" t="s">
        <v>37</v>
      </c>
      <c r="J19" s="2" t="s">
        <v>54</v>
      </c>
      <c r="K19" s="2" t="s">
        <v>20</v>
      </c>
      <c r="L19" s="2" t="s">
        <v>38</v>
      </c>
    </row>
    <row r="20" spans="1:49" x14ac:dyDescent="0.25">
      <c r="B20" s="138">
        <v>1</v>
      </c>
      <c r="C20" s="139"/>
      <c r="D20" s="139"/>
      <c r="E20" s="139"/>
      <c r="F20" s="139"/>
      <c r="G20" s="27">
        <v>2</v>
      </c>
      <c r="H20" s="25">
        <v>3</v>
      </c>
      <c r="I20" s="25">
        <v>4</v>
      </c>
      <c r="J20" s="25">
        <v>5</v>
      </c>
      <c r="K20" s="25" t="s">
        <v>29</v>
      </c>
      <c r="L20" s="25" t="s">
        <v>30</v>
      </c>
    </row>
    <row r="21" spans="1:49" ht="15.75" customHeight="1" x14ac:dyDescent="0.25">
      <c r="B21" s="135" t="s">
        <v>25</v>
      </c>
      <c r="C21" s="140"/>
      <c r="D21" s="140"/>
      <c r="E21" s="140"/>
      <c r="F21" s="140"/>
      <c r="G21" s="74"/>
      <c r="H21" s="42"/>
      <c r="I21" s="42" t="s">
        <v>55</v>
      </c>
      <c r="J21" s="42"/>
      <c r="K21" s="42"/>
      <c r="L21" s="42"/>
    </row>
    <row r="22" spans="1:49" x14ac:dyDescent="0.25">
      <c r="B22" s="135" t="s">
        <v>26</v>
      </c>
      <c r="C22" s="136"/>
      <c r="D22" s="136"/>
      <c r="E22" s="136"/>
      <c r="F22" s="136"/>
      <c r="G22" s="75"/>
      <c r="H22" s="42"/>
      <c r="I22" s="42" t="s">
        <v>55</v>
      </c>
      <c r="J22" s="42"/>
      <c r="K22" s="42"/>
      <c r="L22" s="42"/>
    </row>
    <row r="23" spans="1:49" ht="15" customHeight="1" x14ac:dyDescent="0.25">
      <c r="B23" s="131" t="s">
        <v>39</v>
      </c>
      <c r="C23" s="132"/>
      <c r="D23" s="132"/>
      <c r="E23" s="132"/>
      <c r="F23" s="133"/>
      <c r="G23" s="76"/>
      <c r="H23" s="77"/>
      <c r="I23" s="77"/>
      <c r="J23" s="77"/>
      <c r="K23" s="77"/>
      <c r="L23" s="77"/>
    </row>
    <row r="24" spans="1:49" s="30" customFormat="1" ht="15" customHeight="1" x14ac:dyDescent="0.25">
      <c r="A24"/>
      <c r="B24" s="135" t="s">
        <v>13</v>
      </c>
      <c r="C24" s="136"/>
      <c r="D24" s="136"/>
      <c r="E24" s="136"/>
      <c r="F24" s="136"/>
      <c r="G24" s="75"/>
      <c r="H24" s="42"/>
      <c r="I24" s="42"/>
      <c r="J24" s="42"/>
      <c r="K24" s="42"/>
      <c r="L24" s="42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35" t="s">
        <v>45</v>
      </c>
      <c r="C25" s="136"/>
      <c r="D25" s="136"/>
      <c r="E25" s="136"/>
      <c r="F25" s="136"/>
      <c r="G25" s="75"/>
      <c r="H25" s="42"/>
      <c r="I25" s="42"/>
      <c r="J25" s="42"/>
      <c r="K25" s="42"/>
      <c r="L25" s="42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4" customFormat="1" x14ac:dyDescent="0.25">
      <c r="A26" s="33"/>
      <c r="B26" s="131" t="s">
        <v>47</v>
      </c>
      <c r="C26" s="132"/>
      <c r="D26" s="132"/>
      <c r="E26" s="132"/>
      <c r="F26" s="133"/>
      <c r="G26" s="76"/>
      <c r="H26" s="78"/>
      <c r="I26" s="78"/>
      <c r="J26" s="78"/>
      <c r="K26" s="78"/>
      <c r="L26" s="78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</row>
    <row r="27" spans="1:49" ht="15.75" x14ac:dyDescent="0.25">
      <c r="B27" s="151" t="s">
        <v>48</v>
      </c>
      <c r="C27" s="151"/>
      <c r="D27" s="151"/>
      <c r="E27" s="151"/>
      <c r="F27" s="151"/>
      <c r="G27" s="79"/>
      <c r="H27" s="80"/>
      <c r="I27" s="80"/>
      <c r="J27" s="80"/>
      <c r="K27" s="80"/>
      <c r="L27" s="80"/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8"/>
    </row>
    <row r="30" spans="1:49" x14ac:dyDescent="0.25">
      <c r="B30" s="142" t="s">
        <v>49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2"/>
    </row>
    <row r="31" spans="1:49" ht="15" customHeight="1" x14ac:dyDescent="0.25">
      <c r="B31" s="142" t="s">
        <v>50</v>
      </c>
      <c r="C31" s="142"/>
      <c r="D31" s="142"/>
      <c r="E31" s="142"/>
      <c r="F31" s="142"/>
      <c r="G31" s="142"/>
      <c r="H31" s="142"/>
      <c r="I31" s="142"/>
      <c r="J31" s="142"/>
      <c r="K31" s="142"/>
      <c r="L31" s="142"/>
    </row>
    <row r="32" spans="1:49" ht="15" customHeight="1" x14ac:dyDescent="0.25">
      <c r="B32" s="142" t="s">
        <v>43</v>
      </c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2:12" ht="36.75" customHeight="1" x14ac:dyDescent="0.25"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</row>
    <row r="34" spans="2:12" ht="15" customHeight="1" x14ac:dyDescent="0.25">
      <c r="B34" s="143" t="s">
        <v>51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</row>
    <row r="35" spans="2:12" x14ac:dyDescent="0.25"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</row>
  </sheetData>
  <mergeCells count="30">
    <mergeCell ref="B2:L2"/>
    <mergeCell ref="B4:L4"/>
    <mergeCell ref="B6:L6"/>
    <mergeCell ref="B17:L17"/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26:F26"/>
    <mergeCell ref="B23:F23"/>
    <mergeCell ref="B18:F18"/>
    <mergeCell ref="B24:F24"/>
    <mergeCell ref="B25:F25"/>
    <mergeCell ref="B19:F19"/>
    <mergeCell ref="B20:F20"/>
    <mergeCell ref="B21:F2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106"/>
  <sheetViews>
    <sheetView topLeftCell="A7" zoomScale="90" zoomScaleNormal="90" workbookViewId="0">
      <selection activeCell="H12" sqref="H1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2:12" ht="15.75" customHeight="1" x14ac:dyDescent="0.25">
      <c r="B2" s="141" t="s">
        <v>10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2:12" ht="18" x14ac:dyDescent="0.25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2:12" ht="15.75" customHeight="1" x14ac:dyDescent="0.25">
      <c r="B4" s="141" t="s">
        <v>42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2:12" ht="18" x14ac:dyDescent="0.25"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</row>
    <row r="6" spans="2:12" ht="15.75" customHeight="1" x14ac:dyDescent="0.25">
      <c r="B6" s="141" t="s">
        <v>31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</row>
    <row r="7" spans="2:12" ht="18" x14ac:dyDescent="0.25"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</row>
    <row r="8" spans="2:12" ht="45" customHeight="1" x14ac:dyDescent="0.25">
      <c r="B8" s="161" t="s">
        <v>8</v>
      </c>
      <c r="C8" s="162"/>
      <c r="D8" s="162"/>
      <c r="E8" s="162"/>
      <c r="F8" s="163"/>
      <c r="G8" s="29" t="s">
        <v>66</v>
      </c>
      <c r="H8" s="29" t="s">
        <v>40</v>
      </c>
      <c r="I8" s="29" t="s">
        <v>37</v>
      </c>
      <c r="J8" s="29" t="s">
        <v>67</v>
      </c>
      <c r="K8" s="29" t="s">
        <v>20</v>
      </c>
      <c r="L8" s="29" t="s">
        <v>38</v>
      </c>
    </row>
    <row r="9" spans="2:12" x14ac:dyDescent="0.25">
      <c r="B9" s="158">
        <v>1</v>
      </c>
      <c r="C9" s="159"/>
      <c r="D9" s="159"/>
      <c r="E9" s="159"/>
      <c r="F9" s="160"/>
      <c r="G9" s="31">
        <v>2</v>
      </c>
      <c r="H9" s="31">
        <v>3</v>
      </c>
      <c r="I9" s="31">
        <v>4</v>
      </c>
      <c r="J9" s="31">
        <v>5</v>
      </c>
      <c r="K9" s="31" t="s">
        <v>29</v>
      </c>
      <c r="L9" s="31" t="s">
        <v>125</v>
      </c>
    </row>
    <row r="10" spans="2:12" x14ac:dyDescent="0.25">
      <c r="B10" s="5"/>
      <c r="C10" s="5"/>
      <c r="D10" s="5"/>
      <c r="E10" s="5"/>
      <c r="F10" s="5" t="s">
        <v>36</v>
      </c>
      <c r="G10" s="53">
        <f>G11</f>
        <v>663065.52</v>
      </c>
      <c r="H10" s="53">
        <v>677538.11</v>
      </c>
      <c r="I10" s="53">
        <v>0</v>
      </c>
      <c r="J10" s="54">
        <f>J11</f>
        <v>673085.43000000017</v>
      </c>
      <c r="K10" s="54">
        <f t="shared" ref="K10:K16" si="0">J10/G10*100</f>
        <v>101.51114930542613</v>
      </c>
      <c r="L10" s="54">
        <f>J10/H10*100</f>
        <v>99.342814827050859</v>
      </c>
    </row>
    <row r="11" spans="2:12" x14ac:dyDescent="0.25">
      <c r="B11" s="5">
        <v>6</v>
      </c>
      <c r="C11" s="5"/>
      <c r="D11" s="5"/>
      <c r="E11" s="5"/>
      <c r="F11" s="5" t="s">
        <v>3</v>
      </c>
      <c r="G11" s="81">
        <f>G12+G21+G25+G29+G33</f>
        <v>663065.52</v>
      </c>
      <c r="H11" s="81">
        <v>677538.11</v>
      </c>
      <c r="I11" s="81">
        <v>0</v>
      </c>
      <c r="J11" s="81">
        <f>J12+J21+J25+J29+J33</f>
        <v>673085.43000000017</v>
      </c>
      <c r="K11" s="54">
        <f t="shared" si="0"/>
        <v>101.51114930542613</v>
      </c>
      <c r="L11" s="54">
        <f>J11/H11*100</f>
        <v>99.342814827050859</v>
      </c>
    </row>
    <row r="12" spans="2:12" ht="25.5" x14ac:dyDescent="0.25">
      <c r="B12" s="5"/>
      <c r="C12" s="5">
        <v>63</v>
      </c>
      <c r="D12" s="5"/>
      <c r="E12" s="5"/>
      <c r="F12" s="5" t="s">
        <v>100</v>
      </c>
      <c r="G12" s="53">
        <f>G13+G16</f>
        <v>471447.21</v>
      </c>
      <c r="H12" s="53">
        <f>H11-H25-H33</f>
        <v>564400.1100000001</v>
      </c>
      <c r="I12" s="53">
        <v>0</v>
      </c>
      <c r="J12" s="54">
        <f>J13+J16+J18</f>
        <v>557143.31000000017</v>
      </c>
      <c r="K12" s="54">
        <f t="shared" si="0"/>
        <v>118.17724194401322</v>
      </c>
      <c r="L12" s="54">
        <f>J12/G12*100</f>
        <v>118.17724194401322</v>
      </c>
    </row>
    <row r="13" spans="2:12" ht="28.9" customHeight="1" x14ac:dyDescent="0.25">
      <c r="B13" s="6"/>
      <c r="C13" s="6"/>
      <c r="D13" s="6">
        <v>636</v>
      </c>
      <c r="E13" s="6"/>
      <c r="F13" s="18" t="s">
        <v>100</v>
      </c>
      <c r="G13" s="55">
        <f>G14+G15</f>
        <v>470589.51</v>
      </c>
      <c r="H13" s="55">
        <v>0</v>
      </c>
      <c r="I13" s="55">
        <v>0</v>
      </c>
      <c r="J13" s="56">
        <f>J14+J15</f>
        <v>556183.96000000008</v>
      </c>
      <c r="K13" s="56">
        <f t="shared" si="0"/>
        <v>118.18877135616562</v>
      </c>
      <c r="L13" s="56">
        <v>0</v>
      </c>
    </row>
    <row r="14" spans="2:12" ht="25.5" x14ac:dyDescent="0.25">
      <c r="B14" s="6"/>
      <c r="C14" s="6"/>
      <c r="D14" s="6"/>
      <c r="E14" s="6">
        <v>6361</v>
      </c>
      <c r="F14" s="18" t="s">
        <v>101</v>
      </c>
      <c r="G14" s="55">
        <v>464829.55</v>
      </c>
      <c r="H14" s="55">
        <v>0</v>
      </c>
      <c r="I14" s="55">
        <v>0</v>
      </c>
      <c r="J14" s="56">
        <v>550645.67000000004</v>
      </c>
      <c r="K14" s="56">
        <f t="shared" si="0"/>
        <v>118.46184692862147</v>
      </c>
      <c r="L14" s="56">
        <v>0</v>
      </c>
    </row>
    <row r="15" spans="2:12" ht="25.5" x14ac:dyDescent="0.25">
      <c r="B15" s="6"/>
      <c r="C15" s="6"/>
      <c r="D15" s="6"/>
      <c r="E15" s="6">
        <v>6362</v>
      </c>
      <c r="F15" s="18" t="s">
        <v>136</v>
      </c>
      <c r="G15" s="55">
        <v>5759.96</v>
      </c>
      <c r="H15" s="55">
        <v>0</v>
      </c>
      <c r="I15" s="55">
        <v>0</v>
      </c>
      <c r="J15" s="56">
        <v>5538.29</v>
      </c>
      <c r="K15" s="56">
        <f t="shared" si="0"/>
        <v>96.151535774553992</v>
      </c>
      <c r="L15" s="56">
        <v>0</v>
      </c>
    </row>
    <row r="16" spans="2:12" x14ac:dyDescent="0.25">
      <c r="B16" s="6"/>
      <c r="C16" s="6"/>
      <c r="D16" s="6">
        <v>638</v>
      </c>
      <c r="E16" s="6"/>
      <c r="F16" s="18" t="s">
        <v>132</v>
      </c>
      <c r="G16" s="55">
        <v>857.7</v>
      </c>
      <c r="H16" s="55">
        <v>0</v>
      </c>
      <c r="I16" s="55">
        <v>0</v>
      </c>
      <c r="J16" s="56">
        <v>932.8</v>
      </c>
      <c r="K16" s="56">
        <f t="shared" si="0"/>
        <v>108.75597528273289</v>
      </c>
      <c r="L16" s="56">
        <v>0</v>
      </c>
    </row>
    <row r="17" spans="2:12" ht="18.600000000000001" customHeight="1" x14ac:dyDescent="0.25">
      <c r="B17" s="6"/>
      <c r="C17" s="6"/>
      <c r="D17" s="6"/>
      <c r="E17" s="6">
        <v>6381</v>
      </c>
      <c r="F17" s="18" t="s">
        <v>133</v>
      </c>
      <c r="G17" s="55">
        <v>0</v>
      </c>
      <c r="H17" s="55">
        <v>0</v>
      </c>
      <c r="I17" s="55">
        <v>0</v>
      </c>
      <c r="J17" s="56">
        <v>932.8</v>
      </c>
      <c r="K17" s="56">
        <v>0</v>
      </c>
      <c r="L17" s="56">
        <v>0</v>
      </c>
    </row>
    <row r="18" spans="2:12" ht="25.5" x14ac:dyDescent="0.25">
      <c r="B18" s="6"/>
      <c r="C18" s="6"/>
      <c r="D18" s="6">
        <v>639</v>
      </c>
      <c r="E18" s="6"/>
      <c r="F18" s="18" t="s">
        <v>134</v>
      </c>
      <c r="G18" s="55">
        <v>0</v>
      </c>
      <c r="H18" s="55">
        <v>0</v>
      </c>
      <c r="I18" s="55">
        <v>0</v>
      </c>
      <c r="J18" s="56">
        <v>26.55</v>
      </c>
      <c r="K18" s="56">
        <v>0</v>
      </c>
      <c r="L18" s="56">
        <v>0</v>
      </c>
    </row>
    <row r="19" spans="2:12" ht="25.5" x14ac:dyDescent="0.25">
      <c r="B19" s="6"/>
      <c r="C19" s="6"/>
      <c r="D19" s="6"/>
      <c r="E19" s="6">
        <v>6391</v>
      </c>
      <c r="F19" s="18" t="s">
        <v>135</v>
      </c>
      <c r="G19" s="55">
        <v>0</v>
      </c>
      <c r="H19" s="55">
        <v>0</v>
      </c>
      <c r="I19" s="55">
        <v>0</v>
      </c>
      <c r="J19" s="56">
        <v>26.55</v>
      </c>
      <c r="K19" s="56">
        <v>0</v>
      </c>
      <c r="L19" s="56">
        <v>0</v>
      </c>
    </row>
    <row r="20" spans="2:12" x14ac:dyDescent="0.25">
      <c r="B20" s="6"/>
      <c r="C20" s="6"/>
      <c r="D20" s="7"/>
      <c r="E20" s="7" t="s">
        <v>12</v>
      </c>
      <c r="F20" s="7"/>
      <c r="G20" s="63"/>
      <c r="H20" s="55"/>
      <c r="I20" s="55">
        <v>0</v>
      </c>
      <c r="J20" s="56"/>
      <c r="K20" s="56"/>
      <c r="L20" s="56"/>
    </row>
    <row r="21" spans="2:12" x14ac:dyDescent="0.25">
      <c r="B21" s="14"/>
      <c r="C21" s="14">
        <v>64</v>
      </c>
      <c r="D21" s="45"/>
      <c r="E21" s="45"/>
      <c r="F21" s="45" t="s">
        <v>62</v>
      </c>
      <c r="G21" s="62">
        <v>0.04</v>
      </c>
      <c r="H21" s="53">
        <v>0</v>
      </c>
      <c r="I21" s="53">
        <v>0</v>
      </c>
      <c r="J21" s="54">
        <v>0.01</v>
      </c>
      <c r="K21" s="54">
        <f>J21/G21*100</f>
        <v>25</v>
      </c>
      <c r="L21" s="54">
        <v>0</v>
      </c>
    </row>
    <row r="22" spans="2:12" x14ac:dyDescent="0.25">
      <c r="B22" s="6"/>
      <c r="C22" s="6"/>
      <c r="D22" s="7">
        <v>641</v>
      </c>
      <c r="E22" s="7"/>
      <c r="F22" s="7" t="s">
        <v>63</v>
      </c>
      <c r="G22" s="63">
        <v>0.04</v>
      </c>
      <c r="H22" s="55">
        <v>0</v>
      </c>
      <c r="I22" s="55">
        <v>0</v>
      </c>
      <c r="J22" s="56">
        <v>0.01</v>
      </c>
      <c r="K22" s="56">
        <f>J22/G22*100</f>
        <v>25</v>
      </c>
      <c r="L22" s="56">
        <v>0</v>
      </c>
    </row>
    <row r="23" spans="2:12" x14ac:dyDescent="0.25">
      <c r="B23" s="6"/>
      <c r="C23" s="6"/>
      <c r="D23" s="7"/>
      <c r="E23" s="7">
        <v>6413</v>
      </c>
      <c r="F23" s="7" t="s">
        <v>64</v>
      </c>
      <c r="G23" s="63">
        <v>0.04</v>
      </c>
      <c r="H23" s="55">
        <v>0</v>
      </c>
      <c r="I23" s="55">
        <v>0</v>
      </c>
      <c r="J23" s="56">
        <v>0.01</v>
      </c>
      <c r="K23" s="56">
        <f>J23/G23*100</f>
        <v>25</v>
      </c>
      <c r="L23" s="56">
        <v>0</v>
      </c>
    </row>
    <row r="24" spans="2:12" x14ac:dyDescent="0.25">
      <c r="B24" s="6"/>
      <c r="C24" s="6"/>
      <c r="D24" s="7"/>
      <c r="E24" s="7"/>
      <c r="F24" s="7"/>
      <c r="G24" s="63"/>
      <c r="H24" s="55">
        <v>0</v>
      </c>
      <c r="I24" s="55">
        <v>0</v>
      </c>
      <c r="J24" s="56"/>
      <c r="K24" s="56"/>
      <c r="L24" s="56"/>
    </row>
    <row r="25" spans="2:12" ht="38.25" x14ac:dyDescent="0.25">
      <c r="B25" s="14"/>
      <c r="C25" s="14">
        <v>65</v>
      </c>
      <c r="D25" s="45"/>
      <c r="E25" s="45"/>
      <c r="F25" s="47" t="s">
        <v>58</v>
      </c>
      <c r="G25" s="114">
        <v>12473.7</v>
      </c>
      <c r="H25" s="53">
        <v>6499.94</v>
      </c>
      <c r="I25" s="53">
        <v>0</v>
      </c>
      <c r="J25" s="54">
        <v>9999.2199999999993</v>
      </c>
      <c r="K25" s="54">
        <f>J25/G25*100</f>
        <v>80.162421735331122</v>
      </c>
      <c r="L25" s="54">
        <f>J25/H25*100</f>
        <v>153.83557386683569</v>
      </c>
    </row>
    <row r="26" spans="2:12" x14ac:dyDescent="0.25">
      <c r="B26" s="6"/>
      <c r="C26" s="6"/>
      <c r="D26" s="7">
        <v>651</v>
      </c>
      <c r="E26" s="7"/>
      <c r="F26" s="7" t="s">
        <v>57</v>
      </c>
      <c r="G26" s="55">
        <v>12473.7</v>
      </c>
      <c r="H26" s="55">
        <v>0</v>
      </c>
      <c r="I26" s="55">
        <v>0</v>
      </c>
      <c r="J26" s="56">
        <v>9999.2199999999993</v>
      </c>
      <c r="K26" s="56">
        <f>J26/G26*100</f>
        <v>80.162421735331122</v>
      </c>
      <c r="L26" s="56">
        <v>0</v>
      </c>
    </row>
    <row r="27" spans="2:12" x14ac:dyDescent="0.25">
      <c r="B27" s="6"/>
      <c r="C27" s="6"/>
      <c r="D27" s="7"/>
      <c r="E27" s="7">
        <v>6526</v>
      </c>
      <c r="F27" s="7" t="s">
        <v>56</v>
      </c>
      <c r="G27" s="55">
        <v>12473.7</v>
      </c>
      <c r="H27" s="55">
        <v>0</v>
      </c>
      <c r="I27" s="55">
        <v>0</v>
      </c>
      <c r="J27" s="56">
        <v>9999.2199999999993</v>
      </c>
      <c r="K27" s="56">
        <f>J27/G27*100</f>
        <v>80.162421735331122</v>
      </c>
      <c r="L27" s="56">
        <v>0</v>
      </c>
    </row>
    <row r="28" spans="2:12" x14ac:dyDescent="0.25">
      <c r="B28" s="6"/>
      <c r="C28" s="6"/>
      <c r="D28" s="7"/>
      <c r="E28" s="7"/>
      <c r="F28" s="7"/>
      <c r="G28" s="55"/>
      <c r="H28" s="55"/>
      <c r="I28" s="55" t="s">
        <v>55</v>
      </c>
      <c r="J28" s="56"/>
      <c r="K28" s="56"/>
      <c r="L28" s="56"/>
    </row>
    <row r="29" spans="2:12" ht="25.5" x14ac:dyDescent="0.25">
      <c r="B29" s="14"/>
      <c r="C29" s="14">
        <v>66</v>
      </c>
      <c r="D29" s="45"/>
      <c r="E29" s="45"/>
      <c r="F29" s="5" t="s">
        <v>14</v>
      </c>
      <c r="G29" s="53">
        <f>G31</f>
        <v>199.08</v>
      </c>
      <c r="H29" s="53">
        <f>H30</f>
        <v>0</v>
      </c>
      <c r="I29" s="53">
        <v>0</v>
      </c>
      <c r="J29" s="54">
        <v>1866.6</v>
      </c>
      <c r="K29" s="54">
        <f>J29/G29*100</f>
        <v>937.61301989150093</v>
      </c>
      <c r="L29" s="54">
        <f>J29/G29*100</f>
        <v>937.61301989150093</v>
      </c>
    </row>
    <row r="30" spans="2:12" ht="25.5" x14ac:dyDescent="0.25">
      <c r="B30" s="6"/>
      <c r="C30" s="14"/>
      <c r="D30" s="7">
        <v>663</v>
      </c>
      <c r="E30" s="7"/>
      <c r="F30" s="9" t="s">
        <v>254</v>
      </c>
      <c r="G30" s="55">
        <v>0</v>
      </c>
      <c r="H30" s="55">
        <v>0</v>
      </c>
      <c r="I30" s="55">
        <v>0</v>
      </c>
      <c r="J30" s="56">
        <v>0</v>
      </c>
      <c r="K30" s="56">
        <v>0</v>
      </c>
      <c r="L30" s="56">
        <v>0</v>
      </c>
    </row>
    <row r="31" spans="2:12" x14ac:dyDescent="0.25">
      <c r="B31" s="6"/>
      <c r="C31" s="14"/>
      <c r="D31" s="7"/>
      <c r="E31" s="7">
        <v>6631</v>
      </c>
      <c r="F31" s="9" t="s">
        <v>65</v>
      </c>
      <c r="G31" s="55">
        <v>199.08</v>
      </c>
      <c r="H31" s="55">
        <v>0</v>
      </c>
      <c r="I31" s="55">
        <v>0</v>
      </c>
      <c r="J31" s="56">
        <v>1866.6</v>
      </c>
      <c r="K31" s="56">
        <f>J31/G31*100</f>
        <v>937.61301989150093</v>
      </c>
      <c r="L31" s="56">
        <v>0</v>
      </c>
    </row>
    <row r="32" spans="2:12" x14ac:dyDescent="0.25">
      <c r="B32" s="6"/>
      <c r="C32" s="6"/>
      <c r="D32" s="7"/>
      <c r="E32" s="7"/>
      <c r="F32" s="9" t="s">
        <v>17</v>
      </c>
      <c r="G32" s="55"/>
      <c r="H32" s="55"/>
      <c r="I32" s="55" t="s">
        <v>55</v>
      </c>
      <c r="J32" s="56"/>
      <c r="K32" s="56"/>
      <c r="L32" s="56"/>
    </row>
    <row r="33" spans="2:12" ht="30.75" customHeight="1" x14ac:dyDescent="0.25">
      <c r="B33" s="14"/>
      <c r="C33" s="14">
        <v>67</v>
      </c>
      <c r="D33" s="45"/>
      <c r="E33" s="45"/>
      <c r="F33" s="46" t="s">
        <v>59</v>
      </c>
      <c r="G33" s="53">
        <v>178945.49</v>
      </c>
      <c r="H33" s="53">
        <v>106638.06</v>
      </c>
      <c r="I33" s="53">
        <v>0</v>
      </c>
      <c r="J33" s="54">
        <f>J34</f>
        <v>104076.29000000001</v>
      </c>
      <c r="K33" s="54">
        <f>J33/G33*100</f>
        <v>58.16089022416827</v>
      </c>
      <c r="L33" s="54">
        <f>J33/H33*100</f>
        <v>97.597696357191793</v>
      </c>
    </row>
    <row r="34" spans="2:12" ht="25.5" x14ac:dyDescent="0.25">
      <c r="B34" s="6"/>
      <c r="C34" s="6"/>
      <c r="D34" s="6">
        <v>671</v>
      </c>
      <c r="E34" s="6"/>
      <c r="F34" s="18" t="s">
        <v>60</v>
      </c>
      <c r="G34" s="55">
        <v>178945.49</v>
      </c>
      <c r="H34" s="55">
        <v>0</v>
      </c>
      <c r="I34" s="55">
        <v>0</v>
      </c>
      <c r="J34" s="56">
        <f>J35+J36</f>
        <v>104076.29000000001</v>
      </c>
      <c r="K34" s="56">
        <f>J34/G34*100</f>
        <v>58.16089022416827</v>
      </c>
      <c r="L34" s="56">
        <v>0</v>
      </c>
    </row>
    <row r="35" spans="2:12" ht="25.5" x14ac:dyDescent="0.25">
      <c r="B35" s="6"/>
      <c r="C35" s="6"/>
      <c r="D35" s="6"/>
      <c r="E35" s="6">
        <v>6711</v>
      </c>
      <c r="F35" s="18" t="s">
        <v>61</v>
      </c>
      <c r="G35" s="55">
        <v>178945.49</v>
      </c>
      <c r="H35" s="55">
        <v>0</v>
      </c>
      <c r="I35" s="55">
        <v>0</v>
      </c>
      <c r="J35" s="56">
        <v>101478.97</v>
      </c>
      <c r="K35" s="56">
        <f>J35/G35*100</f>
        <v>56.709431458708458</v>
      </c>
      <c r="L35" s="56">
        <v>0</v>
      </c>
    </row>
    <row r="36" spans="2:12" ht="27.6" customHeight="1" x14ac:dyDescent="0.25">
      <c r="B36" s="6"/>
      <c r="C36" s="6"/>
      <c r="D36" s="6"/>
      <c r="E36" s="6">
        <v>6712</v>
      </c>
      <c r="F36" s="18" t="s">
        <v>137</v>
      </c>
      <c r="G36" s="55">
        <v>0</v>
      </c>
      <c r="H36" s="55">
        <v>0</v>
      </c>
      <c r="I36" s="55">
        <v>0</v>
      </c>
      <c r="J36" s="56">
        <v>2597.3200000000002</v>
      </c>
      <c r="K36" s="56">
        <v>0</v>
      </c>
      <c r="L36" s="56">
        <v>0</v>
      </c>
    </row>
    <row r="37" spans="2:12" x14ac:dyDescent="0.25">
      <c r="B37" s="6"/>
      <c r="C37" s="6"/>
      <c r="D37" s="6"/>
      <c r="E37" s="6" t="s">
        <v>12</v>
      </c>
      <c r="F37" s="18"/>
      <c r="G37" s="115"/>
      <c r="H37" s="115"/>
      <c r="I37" s="55"/>
      <c r="J37" s="66"/>
      <c r="K37" s="66"/>
      <c r="L37" s="66"/>
    </row>
    <row r="38" spans="2:12" ht="18" x14ac:dyDescent="0.25"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</row>
    <row r="39" spans="2:12" ht="36.75" customHeight="1" x14ac:dyDescent="0.25">
      <c r="B39" s="161" t="s">
        <v>8</v>
      </c>
      <c r="C39" s="162"/>
      <c r="D39" s="162"/>
      <c r="E39" s="162"/>
      <c r="F39" s="163"/>
      <c r="G39" s="29" t="s">
        <v>66</v>
      </c>
      <c r="H39" s="29" t="s">
        <v>40</v>
      </c>
      <c r="I39" s="29" t="s">
        <v>37</v>
      </c>
      <c r="J39" s="29" t="s">
        <v>67</v>
      </c>
      <c r="K39" s="29" t="s">
        <v>20</v>
      </c>
      <c r="L39" s="29" t="s">
        <v>38</v>
      </c>
    </row>
    <row r="40" spans="2:12" x14ac:dyDescent="0.25">
      <c r="B40" s="158">
        <v>1</v>
      </c>
      <c r="C40" s="159"/>
      <c r="D40" s="159"/>
      <c r="E40" s="159"/>
      <c r="F40" s="160"/>
      <c r="G40" s="31">
        <v>2</v>
      </c>
      <c r="H40" s="31">
        <v>3</v>
      </c>
      <c r="I40" s="31">
        <v>4</v>
      </c>
      <c r="J40" s="31">
        <v>5</v>
      </c>
      <c r="K40" s="31" t="s">
        <v>29</v>
      </c>
      <c r="L40" s="31" t="s">
        <v>30</v>
      </c>
    </row>
    <row r="41" spans="2:12" x14ac:dyDescent="0.25">
      <c r="B41" s="5"/>
      <c r="C41" s="5"/>
      <c r="D41" s="5"/>
      <c r="E41" s="5"/>
      <c r="F41" s="5" t="s">
        <v>35</v>
      </c>
      <c r="G41" s="44">
        <f>G42+G93</f>
        <v>664795.54</v>
      </c>
      <c r="H41" s="44">
        <f>H42+H93</f>
        <v>677538.10999999987</v>
      </c>
      <c r="I41" s="43">
        <v>0</v>
      </c>
      <c r="J41" s="52">
        <f>J42+J93</f>
        <v>664986.13</v>
      </c>
      <c r="K41" s="52">
        <f t="shared" ref="K41:K68" si="1">J41/G41*100</f>
        <v>100.02866896489708</v>
      </c>
      <c r="L41" s="52">
        <f>J41/H41*100</f>
        <v>98.147413434795595</v>
      </c>
    </row>
    <row r="42" spans="2:12" x14ac:dyDescent="0.25">
      <c r="B42" s="5">
        <v>3</v>
      </c>
      <c r="C42" s="5"/>
      <c r="D42" s="5"/>
      <c r="E42" s="5"/>
      <c r="F42" s="5" t="s">
        <v>4</v>
      </c>
      <c r="G42" s="44">
        <v>658386.17000000004</v>
      </c>
      <c r="H42" s="44">
        <f>H43+H51+H81+H86+H89</f>
        <v>669123.09999999986</v>
      </c>
      <c r="I42" s="44">
        <v>0</v>
      </c>
      <c r="J42" s="52">
        <f>J43+J51+J81+J86+J89</f>
        <v>656465.63</v>
      </c>
      <c r="K42" s="52">
        <f t="shared" si="1"/>
        <v>99.708295816724089</v>
      </c>
      <c r="L42" s="52">
        <f>J42/H42*100</f>
        <v>98.10834956975782</v>
      </c>
    </row>
    <row r="43" spans="2:12" x14ac:dyDescent="0.25">
      <c r="B43" s="5"/>
      <c r="C43" s="5">
        <v>31</v>
      </c>
      <c r="D43" s="5"/>
      <c r="E43" s="5"/>
      <c r="F43" s="5" t="s">
        <v>5</v>
      </c>
      <c r="G43" s="44">
        <v>437657.49</v>
      </c>
      <c r="H43" s="44">
        <v>526642.07999999996</v>
      </c>
      <c r="I43" s="44">
        <v>0</v>
      </c>
      <c r="J43" s="52">
        <f>J44+J46+J48</f>
        <v>520839.87</v>
      </c>
      <c r="K43" s="52">
        <f t="shared" si="1"/>
        <v>119.00627360450291</v>
      </c>
      <c r="L43" s="52">
        <f>J43/H43*100</f>
        <v>98.898263123979774</v>
      </c>
    </row>
    <row r="44" spans="2:12" x14ac:dyDescent="0.25">
      <c r="B44" s="6"/>
      <c r="C44" s="6"/>
      <c r="D44" s="6">
        <v>311</v>
      </c>
      <c r="E44" s="6"/>
      <c r="F44" s="6" t="s">
        <v>27</v>
      </c>
      <c r="G44" s="43">
        <v>363291.72</v>
      </c>
      <c r="H44" s="43">
        <v>0</v>
      </c>
      <c r="I44" s="43">
        <v>0</v>
      </c>
      <c r="J44" s="51">
        <v>428743.26</v>
      </c>
      <c r="K44" s="51">
        <f t="shared" si="1"/>
        <v>118.01624876008736</v>
      </c>
      <c r="L44" s="51">
        <v>0</v>
      </c>
    </row>
    <row r="45" spans="2:12" x14ac:dyDescent="0.25">
      <c r="B45" s="6"/>
      <c r="C45" s="6"/>
      <c r="D45" s="6"/>
      <c r="E45" s="6">
        <v>3111</v>
      </c>
      <c r="F45" s="6" t="s">
        <v>28</v>
      </c>
      <c r="G45" s="43">
        <v>363291</v>
      </c>
      <c r="H45" s="43">
        <v>0</v>
      </c>
      <c r="I45" s="43">
        <v>0</v>
      </c>
      <c r="J45" s="51">
        <v>428743.26</v>
      </c>
      <c r="K45" s="51">
        <f t="shared" si="1"/>
        <v>118.01648265440102</v>
      </c>
      <c r="L45" s="51">
        <v>0</v>
      </c>
    </row>
    <row r="46" spans="2:12" x14ac:dyDescent="0.25">
      <c r="B46" s="48"/>
      <c r="C46" s="49"/>
      <c r="D46" s="49">
        <v>312</v>
      </c>
      <c r="E46" s="49"/>
      <c r="F46" s="49" t="s">
        <v>68</v>
      </c>
      <c r="G46" s="43">
        <v>14381</v>
      </c>
      <c r="H46" s="43">
        <v>0</v>
      </c>
      <c r="I46" s="43">
        <v>0</v>
      </c>
      <c r="J46" s="51">
        <v>21381.23</v>
      </c>
      <c r="K46" s="51">
        <f t="shared" si="1"/>
        <v>148.67693484458658</v>
      </c>
      <c r="L46" s="51">
        <v>0</v>
      </c>
    </row>
    <row r="47" spans="2:12" x14ac:dyDescent="0.25">
      <c r="B47" s="48"/>
      <c r="C47" s="49"/>
      <c r="D47" s="49"/>
      <c r="E47" s="49">
        <v>3121</v>
      </c>
      <c r="F47" s="49" t="s">
        <v>68</v>
      </c>
      <c r="G47" s="43">
        <v>14381</v>
      </c>
      <c r="H47" s="43">
        <v>0</v>
      </c>
      <c r="I47" s="43">
        <v>0</v>
      </c>
      <c r="J47" s="51">
        <v>21381.23</v>
      </c>
      <c r="K47" s="51">
        <f t="shared" si="1"/>
        <v>148.67693484458658</v>
      </c>
      <c r="L47" s="51">
        <v>0</v>
      </c>
    </row>
    <row r="48" spans="2:12" x14ac:dyDescent="0.25">
      <c r="B48" s="48"/>
      <c r="C48" s="48"/>
      <c r="D48" s="48">
        <v>313</v>
      </c>
      <c r="E48" s="48"/>
      <c r="F48" s="48" t="s">
        <v>69</v>
      </c>
      <c r="G48" s="44">
        <v>59984.77</v>
      </c>
      <c r="H48" s="44">
        <v>0</v>
      </c>
      <c r="I48" s="44">
        <v>0</v>
      </c>
      <c r="J48" s="52">
        <v>70715.38</v>
      </c>
      <c r="K48" s="52">
        <f t="shared" si="1"/>
        <v>117.8888907967806</v>
      </c>
      <c r="L48" s="52">
        <v>0</v>
      </c>
    </row>
    <row r="49" spans="2:12" x14ac:dyDescent="0.25">
      <c r="B49" s="48"/>
      <c r="C49" s="49"/>
      <c r="D49" s="49"/>
      <c r="E49" s="49">
        <v>3132</v>
      </c>
      <c r="F49" s="49" t="s">
        <v>70</v>
      </c>
      <c r="G49" s="43">
        <v>59891</v>
      </c>
      <c r="H49" s="43">
        <v>0</v>
      </c>
      <c r="I49" s="43">
        <v>0</v>
      </c>
      <c r="J49" s="51">
        <v>70715.38</v>
      </c>
      <c r="K49" s="51">
        <f t="shared" si="1"/>
        <v>118.0734667980164</v>
      </c>
      <c r="L49" s="51">
        <v>0</v>
      </c>
    </row>
    <row r="50" spans="2:12" ht="25.5" x14ac:dyDescent="0.25">
      <c r="B50" s="48"/>
      <c r="C50" s="49"/>
      <c r="D50" s="49"/>
      <c r="E50" s="49">
        <v>3133</v>
      </c>
      <c r="F50" s="49" t="s">
        <v>252</v>
      </c>
      <c r="G50" s="43">
        <v>93.77</v>
      </c>
      <c r="H50" s="43">
        <v>0</v>
      </c>
      <c r="I50" s="43">
        <v>0</v>
      </c>
      <c r="J50" s="51">
        <v>0</v>
      </c>
      <c r="K50" s="51">
        <v>0</v>
      </c>
      <c r="L50" s="51">
        <v>0</v>
      </c>
    </row>
    <row r="51" spans="2:12" x14ac:dyDescent="0.25">
      <c r="B51" s="48"/>
      <c r="C51" s="48">
        <v>32</v>
      </c>
      <c r="D51" s="48"/>
      <c r="E51" s="48"/>
      <c r="F51" s="48" t="s">
        <v>11</v>
      </c>
      <c r="G51" s="44">
        <v>182755.31</v>
      </c>
      <c r="H51" s="44">
        <v>97072.49</v>
      </c>
      <c r="I51" s="44">
        <v>0</v>
      </c>
      <c r="J51" s="52">
        <v>89435.5</v>
      </c>
      <c r="K51" s="52">
        <f t="shared" si="1"/>
        <v>48.937292164041637</v>
      </c>
      <c r="L51" s="52">
        <f>J51/H51*100</f>
        <v>92.132693824996139</v>
      </c>
    </row>
    <row r="52" spans="2:12" x14ac:dyDescent="0.25">
      <c r="B52" s="48"/>
      <c r="C52" s="49"/>
      <c r="D52" s="49">
        <v>321</v>
      </c>
      <c r="E52" s="48"/>
      <c r="F52" s="49" t="s">
        <v>71</v>
      </c>
      <c r="G52" s="43">
        <v>2548.15</v>
      </c>
      <c r="H52" s="43">
        <v>0</v>
      </c>
      <c r="I52" s="43">
        <v>0</v>
      </c>
      <c r="J52" s="51">
        <v>28059.33</v>
      </c>
      <c r="K52" s="51">
        <f t="shared" si="1"/>
        <v>1101.1647665953731</v>
      </c>
      <c r="L52" s="51">
        <v>0</v>
      </c>
    </row>
    <row r="53" spans="2:12" x14ac:dyDescent="0.25">
      <c r="B53" s="48"/>
      <c r="C53" s="49"/>
      <c r="D53" s="49"/>
      <c r="E53" s="49">
        <v>3211</v>
      </c>
      <c r="F53" s="49" t="s">
        <v>72</v>
      </c>
      <c r="G53" s="43">
        <v>1800</v>
      </c>
      <c r="H53" s="43">
        <v>0</v>
      </c>
      <c r="I53" s="43">
        <v>0</v>
      </c>
      <c r="J53" s="51">
        <v>2882.66</v>
      </c>
      <c r="K53" s="51">
        <f t="shared" si="1"/>
        <v>160.14777777777778</v>
      </c>
      <c r="L53" s="51">
        <v>0</v>
      </c>
    </row>
    <row r="54" spans="2:12" ht="25.5" x14ac:dyDescent="0.25">
      <c r="B54" s="48"/>
      <c r="C54" s="49"/>
      <c r="D54" s="49"/>
      <c r="E54" s="49">
        <v>3212</v>
      </c>
      <c r="F54" s="49" t="s">
        <v>73</v>
      </c>
      <c r="G54" s="43">
        <v>23376.07</v>
      </c>
      <c r="H54" s="43">
        <v>0</v>
      </c>
      <c r="I54" s="43">
        <v>0</v>
      </c>
      <c r="J54" s="51">
        <v>25001.67</v>
      </c>
      <c r="K54" s="51">
        <f t="shared" si="1"/>
        <v>106.95412017503369</v>
      </c>
      <c r="L54" s="51">
        <v>0</v>
      </c>
    </row>
    <row r="55" spans="2:12" x14ac:dyDescent="0.25">
      <c r="B55" s="48"/>
      <c r="C55" s="49"/>
      <c r="D55" s="49"/>
      <c r="E55" s="49">
        <v>3213</v>
      </c>
      <c r="F55" s="49" t="s">
        <v>74</v>
      </c>
      <c r="G55" s="43">
        <v>272.08</v>
      </c>
      <c r="H55" s="43">
        <v>0</v>
      </c>
      <c r="I55" s="43">
        <v>0</v>
      </c>
      <c r="J55" s="51">
        <v>175</v>
      </c>
      <c r="K55" s="51">
        <f t="shared" si="1"/>
        <v>64.319317847691863</v>
      </c>
      <c r="L55" s="51">
        <v>0</v>
      </c>
    </row>
    <row r="56" spans="2:12" x14ac:dyDescent="0.25">
      <c r="B56" s="48"/>
      <c r="C56" s="49"/>
      <c r="D56" s="49"/>
      <c r="E56" s="49">
        <v>3214</v>
      </c>
      <c r="F56" s="49" t="s">
        <v>75</v>
      </c>
      <c r="G56" s="43">
        <v>0</v>
      </c>
      <c r="H56" s="43">
        <v>0</v>
      </c>
      <c r="I56" s="43">
        <v>0</v>
      </c>
      <c r="J56" s="51">
        <v>0</v>
      </c>
      <c r="K56" s="51">
        <v>0</v>
      </c>
      <c r="L56" s="51">
        <v>0</v>
      </c>
    </row>
    <row r="57" spans="2:12" x14ac:dyDescent="0.25">
      <c r="B57" s="6"/>
      <c r="C57" s="6"/>
      <c r="D57" s="6">
        <v>322</v>
      </c>
      <c r="E57" s="6"/>
      <c r="F57" s="6" t="s">
        <v>76</v>
      </c>
      <c r="G57" s="44">
        <v>32403.39</v>
      </c>
      <c r="H57" s="43">
        <v>0</v>
      </c>
      <c r="I57" s="43">
        <v>0</v>
      </c>
      <c r="J57" s="51">
        <v>43337.63</v>
      </c>
      <c r="K57" s="51">
        <f t="shared" si="1"/>
        <v>133.74412368582423</v>
      </c>
      <c r="L57" s="51">
        <v>0</v>
      </c>
    </row>
    <row r="58" spans="2:12" x14ac:dyDescent="0.25">
      <c r="B58" s="6"/>
      <c r="C58" s="14"/>
      <c r="D58" s="6"/>
      <c r="E58" s="6">
        <v>3221</v>
      </c>
      <c r="F58" s="18" t="s">
        <v>77</v>
      </c>
      <c r="G58" s="43">
        <v>6352.78</v>
      </c>
      <c r="H58" s="43">
        <v>0</v>
      </c>
      <c r="I58" s="43">
        <v>0</v>
      </c>
      <c r="J58" s="51">
        <v>4770.47</v>
      </c>
      <c r="K58" s="51">
        <f t="shared" si="1"/>
        <v>75.092636609484359</v>
      </c>
      <c r="L58" s="51">
        <v>0</v>
      </c>
    </row>
    <row r="59" spans="2:12" x14ac:dyDescent="0.25">
      <c r="B59" s="6"/>
      <c r="C59" s="14"/>
      <c r="D59" s="6"/>
      <c r="E59" s="6">
        <v>3222</v>
      </c>
      <c r="F59" s="18" t="s">
        <v>78</v>
      </c>
      <c r="G59" s="43">
        <v>13962.99</v>
      </c>
      <c r="H59" s="43">
        <v>0</v>
      </c>
      <c r="I59" s="43">
        <v>0</v>
      </c>
      <c r="J59" s="51">
        <v>22666.34</v>
      </c>
      <c r="K59" s="51">
        <f t="shared" si="1"/>
        <v>162.33156365506244</v>
      </c>
      <c r="L59" s="51">
        <v>0</v>
      </c>
    </row>
    <row r="60" spans="2:12" x14ac:dyDescent="0.25">
      <c r="B60" s="6"/>
      <c r="C60" s="14"/>
      <c r="D60" s="6"/>
      <c r="E60" s="6">
        <v>3223</v>
      </c>
      <c r="F60" s="18" t="s">
        <v>79</v>
      </c>
      <c r="G60" s="43">
        <v>10926.94</v>
      </c>
      <c r="H60" s="43">
        <v>0</v>
      </c>
      <c r="I60" s="43">
        <v>0</v>
      </c>
      <c r="J60" s="51">
        <v>15168.06</v>
      </c>
      <c r="K60" s="51">
        <f t="shared" si="1"/>
        <v>138.81342809606346</v>
      </c>
      <c r="L60" s="51">
        <v>0</v>
      </c>
    </row>
    <row r="61" spans="2:12" x14ac:dyDescent="0.25">
      <c r="B61" s="6"/>
      <c r="C61" s="14"/>
      <c r="D61" s="6"/>
      <c r="E61" s="6">
        <v>3224</v>
      </c>
      <c r="F61" s="18" t="s">
        <v>80</v>
      </c>
      <c r="G61" s="43">
        <v>1132.81</v>
      </c>
      <c r="H61" s="43">
        <v>0</v>
      </c>
      <c r="I61" s="43">
        <v>0</v>
      </c>
      <c r="J61" s="51">
        <v>376.48</v>
      </c>
      <c r="K61" s="51">
        <f t="shared" si="1"/>
        <v>33.23416989609909</v>
      </c>
      <c r="L61" s="51">
        <v>0</v>
      </c>
    </row>
    <row r="62" spans="2:12" x14ac:dyDescent="0.25">
      <c r="B62" s="6"/>
      <c r="C62" s="14"/>
      <c r="D62" s="6"/>
      <c r="E62" s="6">
        <v>3225</v>
      </c>
      <c r="F62" s="18" t="s">
        <v>81</v>
      </c>
      <c r="G62" s="43">
        <v>27.87</v>
      </c>
      <c r="H62" s="43">
        <v>0</v>
      </c>
      <c r="I62" s="43">
        <v>0</v>
      </c>
      <c r="J62" s="51">
        <v>356.28</v>
      </c>
      <c r="K62" s="51">
        <f t="shared" si="1"/>
        <v>1278.3638320775026</v>
      </c>
      <c r="L62" s="51">
        <v>0</v>
      </c>
    </row>
    <row r="63" spans="2:12" x14ac:dyDescent="0.25">
      <c r="B63" s="6"/>
      <c r="C63" s="14"/>
      <c r="D63" s="6"/>
      <c r="E63" s="6">
        <v>3227</v>
      </c>
      <c r="F63" s="18" t="s">
        <v>82</v>
      </c>
      <c r="G63" s="43">
        <v>0</v>
      </c>
      <c r="H63" s="43">
        <v>0</v>
      </c>
      <c r="I63" s="43">
        <v>0</v>
      </c>
      <c r="J63" s="51">
        <v>0</v>
      </c>
      <c r="K63" s="51">
        <v>0</v>
      </c>
      <c r="L63" s="51">
        <v>0</v>
      </c>
    </row>
    <row r="64" spans="2:12" x14ac:dyDescent="0.25">
      <c r="B64" s="6"/>
      <c r="C64" s="14"/>
      <c r="D64" s="6">
        <v>323</v>
      </c>
      <c r="E64" s="6" t="s">
        <v>55</v>
      </c>
      <c r="F64" s="18" t="s">
        <v>83</v>
      </c>
      <c r="G64" s="44">
        <v>117415.32</v>
      </c>
      <c r="H64" s="43">
        <v>0</v>
      </c>
      <c r="I64" s="43">
        <v>0</v>
      </c>
      <c r="J64" s="51">
        <v>15128.56</v>
      </c>
      <c r="K64" s="51">
        <f t="shared" si="1"/>
        <v>12.884655937572711</v>
      </c>
      <c r="L64" s="51">
        <v>0</v>
      </c>
    </row>
    <row r="65" spans="2:12" x14ac:dyDescent="0.25">
      <c r="B65" s="48"/>
      <c r="C65" s="49" t="s">
        <v>55</v>
      </c>
      <c r="D65" s="49"/>
      <c r="E65" s="49">
        <v>3231</v>
      </c>
      <c r="F65" s="49" t="s">
        <v>84</v>
      </c>
      <c r="G65" s="43">
        <v>635.54999999999995</v>
      </c>
      <c r="H65" s="43">
        <v>0</v>
      </c>
      <c r="I65" s="43">
        <v>0</v>
      </c>
      <c r="J65" s="51">
        <v>572.69000000000005</v>
      </c>
      <c r="K65" s="51">
        <f t="shared" si="1"/>
        <v>90.109354102745669</v>
      </c>
      <c r="L65" s="51">
        <v>0</v>
      </c>
    </row>
    <row r="66" spans="2:12" x14ac:dyDescent="0.25">
      <c r="B66" s="48"/>
      <c r="C66" s="49"/>
      <c r="D66" s="49"/>
      <c r="E66" s="49">
        <v>3232</v>
      </c>
      <c r="F66" s="49" t="s">
        <v>85</v>
      </c>
      <c r="G66" s="43">
        <v>107713.21</v>
      </c>
      <c r="H66" s="43">
        <v>0</v>
      </c>
      <c r="I66" s="43">
        <v>0</v>
      </c>
      <c r="J66" s="51">
        <v>2823.4</v>
      </c>
      <c r="K66" s="51">
        <f t="shared" si="1"/>
        <v>2.62121981138618</v>
      </c>
      <c r="L66" s="51">
        <v>0</v>
      </c>
    </row>
    <row r="67" spans="2:12" x14ac:dyDescent="0.25">
      <c r="B67" s="48"/>
      <c r="C67" s="49"/>
      <c r="D67" s="49"/>
      <c r="E67" s="49">
        <v>3233</v>
      </c>
      <c r="F67" s="49" t="s">
        <v>86</v>
      </c>
      <c r="G67" s="43">
        <v>1837.02</v>
      </c>
      <c r="H67" s="43">
        <v>0</v>
      </c>
      <c r="I67" s="43">
        <v>0</v>
      </c>
      <c r="J67" s="51">
        <v>0</v>
      </c>
      <c r="K67" s="51">
        <f t="shared" si="1"/>
        <v>0</v>
      </c>
      <c r="L67" s="51">
        <v>0</v>
      </c>
    </row>
    <row r="68" spans="2:12" x14ac:dyDescent="0.25">
      <c r="B68" s="48"/>
      <c r="C68" s="49"/>
      <c r="D68" s="49"/>
      <c r="E68" s="49">
        <v>3234</v>
      </c>
      <c r="F68" s="49" t="s">
        <v>87</v>
      </c>
      <c r="G68" s="43">
        <v>1993.18</v>
      </c>
      <c r="H68" s="43">
        <v>0</v>
      </c>
      <c r="I68" s="43">
        <v>0</v>
      </c>
      <c r="J68" s="51">
        <v>2995.58</v>
      </c>
      <c r="K68" s="51">
        <f t="shared" si="1"/>
        <v>150.29149399452132</v>
      </c>
      <c r="L68" s="51">
        <v>0</v>
      </c>
    </row>
    <row r="69" spans="2:12" x14ac:dyDescent="0.25">
      <c r="B69" s="48"/>
      <c r="C69" s="49"/>
      <c r="D69" s="49"/>
      <c r="E69" s="49">
        <v>3235</v>
      </c>
      <c r="F69" s="49" t="s">
        <v>88</v>
      </c>
      <c r="G69" s="43">
        <v>0</v>
      </c>
      <c r="H69" s="43">
        <v>0</v>
      </c>
      <c r="I69" s="43">
        <v>0</v>
      </c>
      <c r="J69" s="51">
        <v>0</v>
      </c>
      <c r="K69" s="51">
        <v>0</v>
      </c>
      <c r="L69" s="51">
        <v>0</v>
      </c>
    </row>
    <row r="70" spans="2:12" x14ac:dyDescent="0.25">
      <c r="B70" s="48"/>
      <c r="C70" s="49"/>
      <c r="D70" s="49"/>
      <c r="E70" s="49">
        <v>3236</v>
      </c>
      <c r="F70" s="49" t="s">
        <v>89</v>
      </c>
      <c r="G70" s="43">
        <v>2223.44</v>
      </c>
      <c r="H70" s="43">
        <v>0</v>
      </c>
      <c r="I70" s="43">
        <v>0</v>
      </c>
      <c r="J70" s="51">
        <v>1832.42</v>
      </c>
      <c r="K70" s="51">
        <f t="shared" ref="K70:K75" si="2">J70/G70*100</f>
        <v>82.413737271974966</v>
      </c>
      <c r="L70" s="51">
        <v>0</v>
      </c>
    </row>
    <row r="71" spans="2:12" x14ac:dyDescent="0.25">
      <c r="B71" s="48"/>
      <c r="C71" s="49" t="s">
        <v>55</v>
      </c>
      <c r="D71" s="49"/>
      <c r="E71" s="49">
        <v>3237</v>
      </c>
      <c r="F71" s="49" t="s">
        <v>90</v>
      </c>
      <c r="G71" s="43">
        <v>528.24</v>
      </c>
      <c r="H71" s="43">
        <v>0</v>
      </c>
      <c r="I71" s="43">
        <v>0</v>
      </c>
      <c r="J71" s="51">
        <v>2515.7199999999998</v>
      </c>
      <c r="K71" s="51">
        <f t="shared" si="2"/>
        <v>476.2456459185218</v>
      </c>
      <c r="L71" s="51">
        <v>0</v>
      </c>
    </row>
    <row r="72" spans="2:12" x14ac:dyDescent="0.25">
      <c r="B72" s="6"/>
      <c r="C72" s="6"/>
      <c r="D72" s="6" t="s">
        <v>55</v>
      </c>
      <c r="E72" s="6">
        <v>3238</v>
      </c>
      <c r="F72" s="6" t="s">
        <v>91</v>
      </c>
      <c r="G72" s="43">
        <v>2126.33</v>
      </c>
      <c r="H72" s="43">
        <v>0</v>
      </c>
      <c r="I72" s="43">
        <v>0</v>
      </c>
      <c r="J72" s="51">
        <v>3969.1</v>
      </c>
      <c r="K72" s="51">
        <f t="shared" si="2"/>
        <v>186.66434655015919</v>
      </c>
      <c r="L72" s="51">
        <v>0</v>
      </c>
    </row>
    <row r="73" spans="2:12" x14ac:dyDescent="0.25">
      <c r="B73" s="6"/>
      <c r="C73" s="6"/>
      <c r="D73" s="6"/>
      <c r="E73" s="6">
        <v>3239</v>
      </c>
      <c r="F73" s="6" t="s">
        <v>92</v>
      </c>
      <c r="G73" s="43">
        <v>358.35</v>
      </c>
      <c r="H73" s="43">
        <v>0</v>
      </c>
      <c r="I73" s="43">
        <v>0</v>
      </c>
      <c r="J73" s="51">
        <v>419.65</v>
      </c>
      <c r="K73" s="51">
        <f t="shared" si="2"/>
        <v>117.10618110785545</v>
      </c>
      <c r="L73" s="51">
        <v>0</v>
      </c>
    </row>
    <row r="74" spans="2:12" x14ac:dyDescent="0.25">
      <c r="B74" s="6"/>
      <c r="C74" s="6"/>
      <c r="D74" s="6">
        <v>329</v>
      </c>
      <c r="E74" s="6"/>
      <c r="F74" s="6" t="s">
        <v>93</v>
      </c>
      <c r="G74" s="43">
        <v>7488.45</v>
      </c>
      <c r="H74" s="43">
        <v>0</v>
      </c>
      <c r="I74" s="43">
        <v>0</v>
      </c>
      <c r="J74" s="59">
        <v>2909.98</v>
      </c>
      <c r="K74" s="59">
        <f t="shared" si="2"/>
        <v>38.859577082039678</v>
      </c>
      <c r="L74" s="59">
        <v>0</v>
      </c>
    </row>
    <row r="75" spans="2:12" x14ac:dyDescent="0.25">
      <c r="B75" s="14"/>
      <c r="C75" s="14"/>
      <c r="D75" s="14"/>
      <c r="E75" s="14">
        <v>3292</v>
      </c>
      <c r="F75" s="14" t="s">
        <v>141</v>
      </c>
      <c r="G75" s="44">
        <v>1084.1099999999999</v>
      </c>
      <c r="H75" s="44">
        <v>0</v>
      </c>
      <c r="I75" s="44">
        <v>0</v>
      </c>
      <c r="J75" s="52">
        <v>1043.42</v>
      </c>
      <c r="K75" s="52">
        <f t="shared" si="2"/>
        <v>96.246690833955981</v>
      </c>
      <c r="L75" s="52">
        <v>0</v>
      </c>
    </row>
    <row r="76" spans="2:12" x14ac:dyDescent="0.25">
      <c r="B76" s="6"/>
      <c r="C76" s="6"/>
      <c r="D76" s="6"/>
      <c r="E76" s="6">
        <v>3293</v>
      </c>
      <c r="F76" s="6" t="s">
        <v>94</v>
      </c>
      <c r="G76" s="43">
        <v>0</v>
      </c>
      <c r="H76" s="43">
        <v>0</v>
      </c>
      <c r="I76" s="43">
        <v>0</v>
      </c>
      <c r="J76" s="59">
        <v>0</v>
      </c>
      <c r="K76" s="59">
        <v>0</v>
      </c>
      <c r="L76" s="59">
        <v>0</v>
      </c>
    </row>
    <row r="77" spans="2:12" x14ac:dyDescent="0.25">
      <c r="B77" s="6"/>
      <c r="C77" s="6"/>
      <c r="D77" s="6"/>
      <c r="E77" s="6">
        <v>3294</v>
      </c>
      <c r="F77" s="6" t="s">
        <v>124</v>
      </c>
      <c r="G77" s="43">
        <v>159.27000000000001</v>
      </c>
      <c r="H77" s="43">
        <v>0</v>
      </c>
      <c r="I77" s="43">
        <v>0</v>
      </c>
      <c r="J77" s="59">
        <v>163.09</v>
      </c>
      <c r="K77" s="59">
        <f>J77/G77*100</f>
        <v>102.39844289571167</v>
      </c>
      <c r="L77" s="59">
        <v>0</v>
      </c>
    </row>
    <row r="78" spans="2:12" x14ac:dyDescent="0.25">
      <c r="B78" s="6"/>
      <c r="C78" s="6"/>
      <c r="D78" s="6"/>
      <c r="E78" s="6">
        <v>3295</v>
      </c>
      <c r="F78" s="6" t="s">
        <v>102</v>
      </c>
      <c r="G78" s="43">
        <v>2277.86</v>
      </c>
      <c r="H78" s="43">
        <v>0</v>
      </c>
      <c r="I78" s="43">
        <v>0</v>
      </c>
      <c r="J78" s="51">
        <v>1526.34</v>
      </c>
      <c r="K78" s="51">
        <f>J78/G78*100</f>
        <v>67.007629968479179</v>
      </c>
      <c r="L78" s="51">
        <v>0</v>
      </c>
    </row>
    <row r="79" spans="2:12" x14ac:dyDescent="0.25">
      <c r="B79" s="6"/>
      <c r="C79" s="6"/>
      <c r="D79" s="6"/>
      <c r="E79" s="6">
        <v>3296</v>
      </c>
      <c r="F79" s="6" t="s">
        <v>103</v>
      </c>
      <c r="G79" s="43">
        <v>3312.26</v>
      </c>
      <c r="H79" s="43">
        <v>0</v>
      </c>
      <c r="I79" s="43">
        <v>0</v>
      </c>
      <c r="J79" s="51">
        <v>0</v>
      </c>
      <c r="K79" s="51">
        <v>0</v>
      </c>
      <c r="L79" s="51">
        <v>0</v>
      </c>
    </row>
    <row r="80" spans="2:12" x14ac:dyDescent="0.25">
      <c r="B80" s="6"/>
      <c r="C80" s="6"/>
      <c r="D80" s="6"/>
      <c r="E80" s="6">
        <v>3299</v>
      </c>
      <c r="F80" s="6" t="s">
        <v>93</v>
      </c>
      <c r="G80" s="43">
        <v>654.95000000000005</v>
      </c>
      <c r="H80" s="43">
        <v>0</v>
      </c>
      <c r="I80" s="43">
        <v>0</v>
      </c>
      <c r="J80" s="51">
        <v>177.13</v>
      </c>
      <c r="K80" s="51">
        <f>J80/G80*100</f>
        <v>27.04481258111306</v>
      </c>
      <c r="L80" s="51">
        <v>0</v>
      </c>
    </row>
    <row r="81" spans="2:13" x14ac:dyDescent="0.25">
      <c r="B81" s="14"/>
      <c r="C81" s="14">
        <v>34</v>
      </c>
      <c r="D81" s="14"/>
      <c r="E81" s="14" t="s">
        <v>55</v>
      </c>
      <c r="F81" s="46" t="s">
        <v>95</v>
      </c>
      <c r="G81" s="44">
        <v>3325.41</v>
      </c>
      <c r="H81" s="44">
        <v>665</v>
      </c>
      <c r="I81" s="44">
        <v>0</v>
      </c>
      <c r="J81" s="52">
        <v>722.18</v>
      </c>
      <c r="K81" s="52">
        <f>J81/G81*10</f>
        <v>2.1717021359772177</v>
      </c>
      <c r="L81" s="52">
        <f>J81/H81*100</f>
        <v>108.59849624060149</v>
      </c>
    </row>
    <row r="82" spans="2:13" x14ac:dyDescent="0.25">
      <c r="B82" s="49"/>
      <c r="C82" s="49" t="s">
        <v>55</v>
      </c>
      <c r="D82" s="49">
        <v>343</v>
      </c>
      <c r="E82" s="49"/>
      <c r="F82" s="49" t="s">
        <v>96</v>
      </c>
      <c r="G82" s="43">
        <v>3325.41</v>
      </c>
      <c r="H82" s="43">
        <v>0</v>
      </c>
      <c r="I82" s="43">
        <v>0</v>
      </c>
      <c r="J82" s="59">
        <v>722.18</v>
      </c>
      <c r="K82" s="59">
        <v>0</v>
      </c>
      <c r="L82" s="59">
        <v>0</v>
      </c>
    </row>
    <row r="83" spans="2:13" x14ac:dyDescent="0.25">
      <c r="B83" s="6"/>
      <c r="C83" s="6"/>
      <c r="D83" s="6" t="s">
        <v>55</v>
      </c>
      <c r="E83" s="6">
        <v>3431</v>
      </c>
      <c r="F83" s="6" t="s">
        <v>97</v>
      </c>
      <c r="G83" s="43">
        <v>861.87</v>
      </c>
      <c r="H83" s="43">
        <v>0</v>
      </c>
      <c r="I83" s="43">
        <v>0</v>
      </c>
      <c r="J83" s="51">
        <v>722.18</v>
      </c>
      <c r="K83" s="51">
        <f>J83/G83*100</f>
        <v>83.792219244201561</v>
      </c>
      <c r="L83" s="51">
        <v>0</v>
      </c>
    </row>
    <row r="84" spans="2:13" x14ac:dyDescent="0.25">
      <c r="B84" s="6"/>
      <c r="C84" s="6"/>
      <c r="D84" s="7"/>
      <c r="E84" s="7">
        <v>3432</v>
      </c>
      <c r="F84" s="6" t="s">
        <v>104</v>
      </c>
      <c r="G84" s="43">
        <v>0</v>
      </c>
      <c r="H84" s="43">
        <v>0</v>
      </c>
      <c r="I84" s="43">
        <v>0</v>
      </c>
      <c r="J84" s="51">
        <v>0</v>
      </c>
      <c r="K84" s="51">
        <v>0</v>
      </c>
      <c r="L84" s="51">
        <v>0</v>
      </c>
    </row>
    <row r="85" spans="2:13" x14ac:dyDescent="0.25">
      <c r="B85" s="6"/>
      <c r="C85" s="6"/>
      <c r="D85" s="7"/>
      <c r="E85" s="7">
        <v>3433</v>
      </c>
      <c r="F85" s="6" t="s">
        <v>105</v>
      </c>
      <c r="G85" s="43">
        <v>2463.54</v>
      </c>
      <c r="H85" s="43">
        <v>0</v>
      </c>
      <c r="I85" s="43">
        <v>0</v>
      </c>
      <c r="J85" s="51">
        <v>0</v>
      </c>
      <c r="K85" s="51">
        <v>0</v>
      </c>
      <c r="L85" s="51">
        <v>0</v>
      </c>
    </row>
    <row r="86" spans="2:13" ht="25.5" x14ac:dyDescent="0.25">
      <c r="B86" s="14"/>
      <c r="C86" s="14">
        <v>37</v>
      </c>
      <c r="D86" s="45"/>
      <c r="E86" s="45"/>
      <c r="F86" s="46" t="s">
        <v>138</v>
      </c>
      <c r="G86" s="44">
        <v>34647.96</v>
      </c>
      <c r="H86" s="44">
        <v>44529.45</v>
      </c>
      <c r="I86" s="44">
        <v>0</v>
      </c>
      <c r="J86" s="52">
        <v>45254</v>
      </c>
      <c r="K86" s="52">
        <f>J86/G86*100</f>
        <v>130.61086424713028</v>
      </c>
      <c r="L86" s="52">
        <f>J86/H86*100</f>
        <v>101.62712541924502</v>
      </c>
      <c r="M86" s="91"/>
    </row>
    <row r="87" spans="2:13" ht="25.5" x14ac:dyDescent="0.25">
      <c r="B87" s="6"/>
      <c r="C87" s="6"/>
      <c r="D87" s="7">
        <v>372</v>
      </c>
      <c r="E87" s="7"/>
      <c r="F87" s="18" t="s">
        <v>139</v>
      </c>
      <c r="G87" s="43">
        <v>34647.96</v>
      </c>
      <c r="H87" s="43">
        <v>0</v>
      </c>
      <c r="I87" s="43">
        <v>0</v>
      </c>
      <c r="J87" s="51">
        <v>45254</v>
      </c>
      <c r="K87" s="51">
        <f>J87/G87*100</f>
        <v>130.61086424713028</v>
      </c>
      <c r="L87" s="51">
        <v>0</v>
      </c>
    </row>
    <row r="88" spans="2:13" x14ac:dyDescent="0.25">
      <c r="B88" s="6"/>
      <c r="C88" s="6"/>
      <c r="D88" s="7"/>
      <c r="E88" s="7">
        <v>3722</v>
      </c>
      <c r="F88" s="6" t="s">
        <v>140</v>
      </c>
      <c r="G88" s="43">
        <v>34647.96</v>
      </c>
      <c r="H88" s="43">
        <v>0</v>
      </c>
      <c r="I88" s="43">
        <v>0</v>
      </c>
      <c r="J88" s="51">
        <v>45254</v>
      </c>
      <c r="K88" s="51">
        <f>J88/G88*100</f>
        <v>130.61086424713028</v>
      </c>
      <c r="L88" s="51">
        <v>0</v>
      </c>
    </row>
    <row r="89" spans="2:13" x14ac:dyDescent="0.25">
      <c r="B89" s="14"/>
      <c r="C89" s="14">
        <v>38</v>
      </c>
      <c r="D89" s="45"/>
      <c r="E89" s="45"/>
      <c r="F89" s="14" t="s">
        <v>142</v>
      </c>
      <c r="G89" s="44">
        <v>0</v>
      </c>
      <c r="H89" s="44">
        <v>214.08</v>
      </c>
      <c r="I89" s="44">
        <v>0</v>
      </c>
      <c r="J89" s="52">
        <v>214.08</v>
      </c>
      <c r="K89" s="52">
        <v>0</v>
      </c>
      <c r="L89" s="52">
        <v>0</v>
      </c>
    </row>
    <row r="90" spans="2:13" x14ac:dyDescent="0.25">
      <c r="B90" s="6"/>
      <c r="C90" s="6"/>
      <c r="D90" s="7">
        <v>381</v>
      </c>
      <c r="E90" s="7"/>
      <c r="F90" s="6" t="s">
        <v>65</v>
      </c>
      <c r="G90" s="43">
        <v>0</v>
      </c>
      <c r="H90" s="43">
        <v>0</v>
      </c>
      <c r="I90" s="43">
        <v>0</v>
      </c>
      <c r="J90" s="51">
        <v>214.08</v>
      </c>
      <c r="K90" s="51">
        <v>0</v>
      </c>
      <c r="L90" s="51">
        <v>0</v>
      </c>
    </row>
    <row r="91" spans="2:13" x14ac:dyDescent="0.25">
      <c r="B91" s="6"/>
      <c r="C91" s="6"/>
      <c r="D91" s="7"/>
      <c r="E91" s="7">
        <v>3812</v>
      </c>
      <c r="F91" s="6" t="s">
        <v>143</v>
      </c>
      <c r="G91" s="43">
        <v>0</v>
      </c>
      <c r="H91" s="43">
        <v>0</v>
      </c>
      <c r="I91" s="43">
        <v>0</v>
      </c>
      <c r="J91" s="51">
        <v>214.08</v>
      </c>
      <c r="K91" s="51">
        <v>0</v>
      </c>
      <c r="L91" s="51">
        <v>0</v>
      </c>
    </row>
    <row r="92" spans="2:13" x14ac:dyDescent="0.25">
      <c r="B92" s="6"/>
      <c r="C92" s="6"/>
      <c r="D92" s="7"/>
      <c r="E92" s="7"/>
      <c r="F92" s="6"/>
      <c r="G92" s="43"/>
      <c r="H92" s="43"/>
      <c r="I92" s="43"/>
      <c r="J92" s="51"/>
      <c r="K92" s="51"/>
      <c r="L92" s="51"/>
    </row>
    <row r="93" spans="2:13" x14ac:dyDescent="0.25">
      <c r="B93" s="8">
        <v>4</v>
      </c>
      <c r="C93" s="8"/>
      <c r="D93" s="8"/>
      <c r="E93" s="8"/>
      <c r="F93" s="50" t="s">
        <v>6</v>
      </c>
      <c r="G93" s="44">
        <v>6409.37</v>
      </c>
      <c r="H93" s="44">
        <f>H94</f>
        <v>8415.01</v>
      </c>
      <c r="I93" s="44">
        <v>0</v>
      </c>
      <c r="J93" s="52">
        <v>8520.5</v>
      </c>
      <c r="K93" s="52">
        <f>J93/G93*100</f>
        <v>132.93818269190263</v>
      </c>
      <c r="L93" s="52">
        <f>J93/H93*100</f>
        <v>101.25359328152908</v>
      </c>
    </row>
    <row r="94" spans="2:13" ht="25.5" x14ac:dyDescent="0.25">
      <c r="B94" s="48"/>
      <c r="C94" s="48">
        <v>42</v>
      </c>
      <c r="D94" s="48"/>
      <c r="E94" s="48"/>
      <c r="F94" s="50" t="s">
        <v>7</v>
      </c>
      <c r="G94" s="44">
        <v>6409.37</v>
      </c>
      <c r="H94" s="44">
        <v>8415.01</v>
      </c>
      <c r="I94" s="44">
        <v>0</v>
      </c>
      <c r="J94" s="52">
        <v>8520</v>
      </c>
      <c r="K94" s="52">
        <f>J94/G94*100</f>
        <v>132.93038161316949</v>
      </c>
      <c r="L94" s="52">
        <f>J94/H94*100</f>
        <v>101.24765151794234</v>
      </c>
    </row>
    <row r="95" spans="2:13" x14ac:dyDescent="0.25">
      <c r="B95" s="49"/>
      <c r="C95" s="49"/>
      <c r="D95" s="6">
        <v>422</v>
      </c>
      <c r="E95" s="6"/>
      <c r="F95" s="6" t="s">
        <v>98</v>
      </c>
      <c r="G95" s="43">
        <v>224.65</v>
      </c>
      <c r="H95" s="43">
        <v>0</v>
      </c>
      <c r="I95" s="43">
        <v>0</v>
      </c>
      <c r="J95" s="52">
        <v>2396.14</v>
      </c>
      <c r="K95" s="52">
        <f>J95/G95*100</f>
        <v>1066.6102826619185</v>
      </c>
      <c r="L95" s="52">
        <v>0</v>
      </c>
    </row>
    <row r="96" spans="2:13" x14ac:dyDescent="0.25">
      <c r="B96" s="49"/>
      <c r="C96" s="49" t="s">
        <v>12</v>
      </c>
      <c r="D96" s="6"/>
      <c r="E96" s="6">
        <v>4221</v>
      </c>
      <c r="F96" s="6" t="s">
        <v>99</v>
      </c>
      <c r="G96" s="43">
        <v>123.91</v>
      </c>
      <c r="H96" s="43">
        <v>0</v>
      </c>
      <c r="I96" s="43">
        <v>0</v>
      </c>
      <c r="J96" s="51">
        <v>1958.28</v>
      </c>
      <c r="K96" s="51">
        <f>J96/G96*100</f>
        <v>1580.4051327576467</v>
      </c>
      <c r="L96" s="51">
        <v>0</v>
      </c>
    </row>
    <row r="97" spans="2:12" x14ac:dyDescent="0.25">
      <c r="B97" s="49"/>
      <c r="C97" s="49"/>
      <c r="D97" s="6"/>
      <c r="E97" s="6">
        <v>4223</v>
      </c>
      <c r="F97" s="6" t="s">
        <v>106</v>
      </c>
      <c r="G97" s="43">
        <v>0</v>
      </c>
      <c r="H97" s="43">
        <v>0</v>
      </c>
      <c r="I97" s="43">
        <v>0</v>
      </c>
      <c r="J97" s="51">
        <v>0</v>
      </c>
      <c r="K97" s="51">
        <v>0</v>
      </c>
      <c r="L97" s="51">
        <v>0</v>
      </c>
    </row>
    <row r="98" spans="2:12" x14ac:dyDescent="0.25">
      <c r="B98" s="49"/>
      <c r="C98" s="49"/>
      <c r="D98" s="6"/>
      <c r="E98" s="6">
        <v>4227</v>
      </c>
      <c r="F98" s="6" t="s">
        <v>107</v>
      </c>
      <c r="G98" s="43">
        <v>100.74</v>
      </c>
      <c r="H98" s="43">
        <v>0</v>
      </c>
      <c r="I98" s="43">
        <v>0</v>
      </c>
      <c r="J98" s="51">
        <v>437.86</v>
      </c>
      <c r="K98" s="51">
        <f>J98/G98*100</f>
        <v>434.64363708556687</v>
      </c>
      <c r="L98" s="51">
        <v>0</v>
      </c>
    </row>
    <row r="99" spans="2:12" x14ac:dyDescent="0.25">
      <c r="B99" s="10" t="s">
        <v>55</v>
      </c>
      <c r="C99" s="58"/>
      <c r="D99" s="58">
        <v>424</v>
      </c>
      <c r="E99" s="58"/>
      <c r="F99" s="13" t="s">
        <v>108</v>
      </c>
      <c r="G99" s="43">
        <v>6184.72</v>
      </c>
      <c r="H99" s="43">
        <v>0</v>
      </c>
      <c r="I99" s="43">
        <v>0</v>
      </c>
      <c r="J99" s="59">
        <v>6124.36</v>
      </c>
      <c r="K99" s="59">
        <f>J99/G99*100</f>
        <v>99.024046359414811</v>
      </c>
      <c r="L99" s="59">
        <v>0</v>
      </c>
    </row>
    <row r="100" spans="2:12" x14ac:dyDescent="0.25">
      <c r="B100" s="9"/>
      <c r="C100" s="9" t="s">
        <v>55</v>
      </c>
      <c r="D100" s="9" t="s">
        <v>55</v>
      </c>
      <c r="E100" s="9">
        <v>4241</v>
      </c>
      <c r="F100" s="13" t="s">
        <v>108</v>
      </c>
      <c r="G100" s="43">
        <v>6184.72</v>
      </c>
      <c r="H100" s="43">
        <v>0</v>
      </c>
      <c r="I100" s="57">
        <v>0</v>
      </c>
      <c r="J100" s="51">
        <v>6124.36</v>
      </c>
      <c r="K100" s="51">
        <f>J100/G100*100</f>
        <v>99.024046359414811</v>
      </c>
      <c r="L100" s="51">
        <v>0</v>
      </c>
    </row>
    <row r="101" spans="2:12" x14ac:dyDescent="0.25">
      <c r="B101" s="9"/>
      <c r="C101" s="9" t="s">
        <v>12</v>
      </c>
      <c r="D101" s="6"/>
      <c r="E101" s="6" t="s">
        <v>55</v>
      </c>
      <c r="F101" s="6" t="s">
        <v>55</v>
      </c>
      <c r="G101" s="43"/>
      <c r="H101" s="43"/>
      <c r="I101" s="57"/>
      <c r="J101" s="51"/>
      <c r="K101" s="51"/>
      <c r="L101" s="51"/>
    </row>
    <row r="104" spans="2:12" ht="15" customHeight="1" x14ac:dyDescent="0.2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</row>
    <row r="105" spans="2:12" x14ac:dyDescent="0.2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2:12" ht="4.5" customHeight="1" x14ac:dyDescent="0.2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</row>
  </sheetData>
  <mergeCells count="12">
    <mergeCell ref="B1:L1"/>
    <mergeCell ref="B2:L2"/>
    <mergeCell ref="B4:L4"/>
    <mergeCell ref="B6:L6"/>
    <mergeCell ref="B40:F40"/>
    <mergeCell ref="B9:F9"/>
    <mergeCell ref="B39:F39"/>
    <mergeCell ref="B8:F8"/>
    <mergeCell ref="B7:L7"/>
    <mergeCell ref="B5:L5"/>
    <mergeCell ref="B38:L38"/>
    <mergeCell ref="B3:L3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46"/>
  <sheetViews>
    <sheetView workbookViewId="0">
      <selection activeCell="B21" sqref="B2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41" t="s">
        <v>32</v>
      </c>
      <c r="C2" s="141"/>
      <c r="D2" s="141"/>
      <c r="E2" s="141"/>
      <c r="F2" s="141"/>
      <c r="G2" s="141"/>
      <c r="H2" s="141"/>
    </row>
    <row r="3" spans="2:8" ht="18" x14ac:dyDescent="0.25">
      <c r="B3" s="39"/>
      <c r="C3" s="39"/>
      <c r="D3" s="39"/>
      <c r="E3" s="39"/>
      <c r="F3" s="40"/>
      <c r="G3" s="40"/>
      <c r="H3" s="40"/>
    </row>
    <row r="4" spans="2:8" ht="33.75" customHeight="1" x14ac:dyDescent="0.25">
      <c r="B4" s="29" t="s">
        <v>8</v>
      </c>
      <c r="C4" s="29" t="s">
        <v>66</v>
      </c>
      <c r="D4" s="29" t="s">
        <v>40</v>
      </c>
      <c r="E4" s="29" t="s">
        <v>37</v>
      </c>
      <c r="F4" s="29" t="s">
        <v>67</v>
      </c>
      <c r="G4" s="29" t="s">
        <v>20</v>
      </c>
      <c r="H4" s="29" t="s">
        <v>38</v>
      </c>
    </row>
    <row r="5" spans="2:8" x14ac:dyDescent="0.25">
      <c r="B5" s="29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29</v>
      </c>
      <c r="H5" s="31" t="s">
        <v>30</v>
      </c>
    </row>
    <row r="6" spans="2:8" x14ac:dyDescent="0.25">
      <c r="B6" s="48" t="s">
        <v>34</v>
      </c>
      <c r="C6" s="103">
        <f>C7+C10+C13+C17+C22</f>
        <v>663065.5199999999</v>
      </c>
      <c r="D6" s="103">
        <f>D7+D13+D17+D22</f>
        <v>677538.10999999987</v>
      </c>
      <c r="E6" s="103">
        <v>0</v>
      </c>
      <c r="F6" s="103">
        <f>F7+F10+F13+F17+F22</f>
        <v>673085.43300000008</v>
      </c>
      <c r="G6" s="104">
        <f>F6/C6*100</f>
        <v>101.5111497578701</v>
      </c>
      <c r="H6" s="104">
        <f>F6/D6*100</f>
        <v>99.342815269830382</v>
      </c>
    </row>
    <row r="7" spans="2:8" x14ac:dyDescent="0.25">
      <c r="B7" s="48" t="s">
        <v>15</v>
      </c>
      <c r="C7" s="53">
        <f>C8</f>
        <v>50126.32</v>
      </c>
      <c r="D7" s="53">
        <f>D8</f>
        <v>32024.03</v>
      </c>
      <c r="E7" s="53">
        <v>0</v>
      </c>
      <c r="F7" s="104">
        <v>82166.880000000005</v>
      </c>
      <c r="G7" s="104">
        <f>F7/C7*100</f>
        <v>163.91963343808206</v>
      </c>
      <c r="H7" s="104">
        <f>F7/D7*100</f>
        <v>256.57882533834749</v>
      </c>
    </row>
    <row r="8" spans="2:8" x14ac:dyDescent="0.25">
      <c r="B8" s="16" t="s">
        <v>16</v>
      </c>
      <c r="C8" s="55">
        <v>50126.32</v>
      </c>
      <c r="D8" s="55">
        <v>32024.03</v>
      </c>
      <c r="E8" s="55">
        <v>0</v>
      </c>
      <c r="F8" s="105">
        <v>82166.880000000005</v>
      </c>
      <c r="G8" s="105">
        <f>F8/C8*100</f>
        <v>163.91963343808206</v>
      </c>
      <c r="H8" s="105">
        <f>F8/D8*100</f>
        <v>256.57882533834749</v>
      </c>
    </row>
    <row r="9" spans="2:8" x14ac:dyDescent="0.25">
      <c r="B9" s="17" t="s">
        <v>17</v>
      </c>
      <c r="C9" s="63">
        <v>0</v>
      </c>
      <c r="D9" s="55"/>
      <c r="E9" s="55"/>
      <c r="F9" s="105"/>
      <c r="G9" s="105">
        <v>0</v>
      </c>
      <c r="H9" s="105"/>
    </row>
    <row r="10" spans="2:8" x14ac:dyDescent="0.25">
      <c r="B10" s="48" t="s">
        <v>18</v>
      </c>
      <c r="C10" s="53">
        <v>0.04</v>
      </c>
      <c r="D10" s="53">
        <v>0</v>
      </c>
      <c r="E10" s="53">
        <v>0</v>
      </c>
      <c r="F10" s="104">
        <v>0.01</v>
      </c>
      <c r="G10" s="104">
        <f>F10/C10*100</f>
        <v>25</v>
      </c>
      <c r="H10" s="104">
        <v>0</v>
      </c>
    </row>
    <row r="11" spans="2:8" x14ac:dyDescent="0.25">
      <c r="B11" s="60" t="s">
        <v>19</v>
      </c>
      <c r="C11" s="55">
        <v>0.04</v>
      </c>
      <c r="D11" s="64">
        <v>0</v>
      </c>
      <c r="E11" s="64">
        <v>0</v>
      </c>
      <c r="F11" s="105">
        <v>0.01</v>
      </c>
      <c r="G11" s="105">
        <f>F11/C11*100</f>
        <v>25</v>
      </c>
      <c r="H11" s="105">
        <v>0</v>
      </c>
    </row>
    <row r="12" spans="2:8" x14ac:dyDescent="0.25">
      <c r="B12" s="17" t="s">
        <v>17</v>
      </c>
      <c r="C12" s="55"/>
      <c r="D12" s="64"/>
      <c r="E12" s="64"/>
      <c r="F12" s="105"/>
      <c r="G12" s="105"/>
      <c r="H12" s="105"/>
    </row>
    <row r="13" spans="2:8" x14ac:dyDescent="0.25">
      <c r="B13" s="48" t="s">
        <v>109</v>
      </c>
      <c r="C13" s="53">
        <f>C14+C15</f>
        <v>141292.87</v>
      </c>
      <c r="D13" s="65">
        <f>D14+D15</f>
        <v>71312.679999999993</v>
      </c>
      <c r="E13" s="65">
        <v>0</v>
      </c>
      <c r="F13" s="104">
        <f>F14+F15</f>
        <v>31908.362999999998</v>
      </c>
      <c r="G13" s="104">
        <f>F13/C13*100</f>
        <v>22.583137422291724</v>
      </c>
      <c r="H13" s="104">
        <f>F13/D13*100</f>
        <v>44.744304939878852</v>
      </c>
    </row>
    <row r="14" spans="2:8" x14ac:dyDescent="0.25">
      <c r="B14" s="60" t="s">
        <v>244</v>
      </c>
      <c r="C14" s="55">
        <v>12473.7</v>
      </c>
      <c r="D14" s="64">
        <v>6499.94</v>
      </c>
      <c r="E14" s="64">
        <v>0</v>
      </c>
      <c r="F14" s="105">
        <v>9999.2199999999993</v>
      </c>
      <c r="G14" s="105">
        <f>F14/C14*100</f>
        <v>80.162421735331122</v>
      </c>
      <c r="H14" s="105">
        <f>F14/D14*100</f>
        <v>153.83557386683569</v>
      </c>
    </row>
    <row r="15" spans="2:8" ht="25.5" x14ac:dyDescent="0.25">
      <c r="B15" s="60" t="s">
        <v>248</v>
      </c>
      <c r="C15" s="55">
        <v>128819.17</v>
      </c>
      <c r="D15" s="64">
        <v>64812.74</v>
      </c>
      <c r="E15" s="64">
        <v>0</v>
      </c>
      <c r="F15" s="105">
        <v>21909.143</v>
      </c>
      <c r="G15" s="105">
        <f>F15/C15*100</f>
        <v>17.007672848691698</v>
      </c>
      <c r="H15" s="105">
        <f>F15/D15*100</f>
        <v>33.80375987807335</v>
      </c>
    </row>
    <row r="16" spans="2:8" x14ac:dyDescent="0.25">
      <c r="B16" s="17" t="s">
        <v>17</v>
      </c>
      <c r="C16" s="55"/>
      <c r="D16" s="64"/>
      <c r="E16" s="64"/>
      <c r="F16" s="105"/>
      <c r="G16" s="105"/>
      <c r="H16" s="105"/>
    </row>
    <row r="17" spans="2:11" x14ac:dyDescent="0.25">
      <c r="B17" s="48" t="s">
        <v>110</v>
      </c>
      <c r="C17" s="53">
        <v>471447.21</v>
      </c>
      <c r="D17" s="65">
        <f>D18+D19+D20</f>
        <v>574068.66999999993</v>
      </c>
      <c r="E17" s="65">
        <v>0</v>
      </c>
      <c r="F17" s="104">
        <f>F18+F19+F20</f>
        <v>557144.18000000005</v>
      </c>
      <c r="G17" s="104">
        <f>F17/C17*100</f>
        <v>118.17742648217178</v>
      </c>
      <c r="H17" s="104">
        <f>F17/D17*100</f>
        <v>97.051835279566831</v>
      </c>
    </row>
    <row r="18" spans="2:11" ht="15.75" customHeight="1" x14ac:dyDescent="0.25">
      <c r="B18" s="61" t="s">
        <v>247</v>
      </c>
      <c r="C18" s="55">
        <f>C17-C19-C20</f>
        <v>440254.04</v>
      </c>
      <c r="D18" s="64">
        <v>514977.92</v>
      </c>
      <c r="E18" s="64">
        <v>0</v>
      </c>
      <c r="F18" s="105">
        <v>517333.96</v>
      </c>
      <c r="G18" s="105">
        <f>F18/C18*100</f>
        <v>117.50805512199275</v>
      </c>
      <c r="H18" s="105">
        <f>F18/D18*100</f>
        <v>100.45750311003626</v>
      </c>
    </row>
    <row r="19" spans="2:11" ht="15.75" customHeight="1" x14ac:dyDescent="0.25">
      <c r="B19" s="61" t="s">
        <v>245</v>
      </c>
      <c r="C19" s="55">
        <v>30335.47</v>
      </c>
      <c r="D19" s="64">
        <v>51492.9</v>
      </c>
      <c r="E19" s="64">
        <v>0</v>
      </c>
      <c r="F19" s="105">
        <v>38877.42</v>
      </c>
      <c r="G19" s="105">
        <f>F19/C19*100</f>
        <v>128.15829126761508</v>
      </c>
      <c r="H19" s="105">
        <f>F19/D19*100</f>
        <v>75.500544735293602</v>
      </c>
    </row>
    <row r="20" spans="2:11" ht="15.75" customHeight="1" x14ac:dyDescent="0.25">
      <c r="B20" s="61" t="s">
        <v>246</v>
      </c>
      <c r="C20" s="55">
        <v>857.7</v>
      </c>
      <c r="D20" s="64">
        <v>7597.85</v>
      </c>
      <c r="E20" s="64">
        <v>0</v>
      </c>
      <c r="F20" s="105">
        <v>932.8</v>
      </c>
      <c r="G20" s="105">
        <f>F20/C20*100</f>
        <v>108.75597528273289</v>
      </c>
      <c r="H20" s="105">
        <f>F20/D20*100</f>
        <v>12.277157353725066</v>
      </c>
    </row>
    <row r="21" spans="2:11" ht="15.75" customHeight="1" x14ac:dyDescent="0.25">
      <c r="B21" s="17" t="s">
        <v>17</v>
      </c>
      <c r="C21" s="55"/>
      <c r="D21" s="55"/>
      <c r="E21" s="55"/>
      <c r="F21" s="105"/>
      <c r="G21" s="105"/>
      <c r="H21" s="105"/>
    </row>
    <row r="22" spans="2:11" x14ac:dyDescent="0.25">
      <c r="B22" s="48" t="s">
        <v>111</v>
      </c>
      <c r="C22" s="53">
        <v>199.08</v>
      </c>
      <c r="D22" s="53">
        <f>D23</f>
        <v>132.72999999999999</v>
      </c>
      <c r="E22" s="53">
        <v>0</v>
      </c>
      <c r="F22" s="104">
        <v>1866</v>
      </c>
      <c r="G22" s="104">
        <f>F22/C22*100</f>
        <v>937.31163351416512</v>
      </c>
      <c r="H22" s="104">
        <f>F22/D22*100</f>
        <v>1405.8615233933551</v>
      </c>
    </row>
    <row r="23" spans="2:11" x14ac:dyDescent="0.25">
      <c r="B23" s="60" t="s">
        <v>112</v>
      </c>
      <c r="C23" s="55">
        <v>199.08</v>
      </c>
      <c r="D23" s="55">
        <v>132.72999999999999</v>
      </c>
      <c r="E23" s="55">
        <v>0</v>
      </c>
      <c r="F23" s="105">
        <v>1866</v>
      </c>
      <c r="G23" s="106">
        <f>F23/C23*100</f>
        <v>937.31163351416512</v>
      </c>
      <c r="H23" s="105">
        <f>F23/D23*100</f>
        <v>1405.8615233933551</v>
      </c>
    </row>
    <row r="24" spans="2:11" x14ac:dyDescent="0.25">
      <c r="B24" s="17" t="s">
        <v>17</v>
      </c>
      <c r="C24" s="55"/>
      <c r="D24" s="55"/>
      <c r="E24" s="55"/>
      <c r="F24" s="105"/>
      <c r="G24" s="107"/>
      <c r="H24" s="107"/>
    </row>
    <row r="25" spans="2:11" x14ac:dyDescent="0.25">
      <c r="B25" s="60"/>
      <c r="C25" s="55"/>
      <c r="D25" s="55"/>
      <c r="E25" s="64"/>
      <c r="F25" s="106"/>
      <c r="G25" s="107"/>
      <c r="H25" s="107"/>
    </row>
    <row r="26" spans="2:11" x14ac:dyDescent="0.25">
      <c r="B26" s="48" t="s">
        <v>35</v>
      </c>
      <c r="C26" s="53">
        <f ca="1">C27+C30+C33+C37+C42</f>
        <v>664795.53999999992</v>
      </c>
      <c r="D26" s="53">
        <f ca="1">D27+D30+D33+D37+D42</f>
        <v>677538.1100000001</v>
      </c>
      <c r="E26" s="65">
        <v>0</v>
      </c>
      <c r="F26" s="104">
        <f ca="1">F27+F30+F33+F37+F42</f>
        <v>664986.13</v>
      </c>
      <c r="G26" s="104">
        <f ca="1">F26/C26*100</f>
        <v>100.02866896489711</v>
      </c>
      <c r="H26" s="104">
        <f ca="1">F26/D26*100</f>
        <v>98.147413434795567</v>
      </c>
    </row>
    <row r="27" spans="2:11" x14ac:dyDescent="0.25">
      <c r="B27" s="48" t="s">
        <v>15</v>
      </c>
      <c r="C27" s="53">
        <f ca="1">C28</f>
        <v>55731.229999999938</v>
      </c>
      <c r="D27" s="53">
        <v>41825.32</v>
      </c>
      <c r="E27" s="53">
        <v>0</v>
      </c>
      <c r="F27" s="104">
        <f ca="1">F28</f>
        <v>81979.649999999994</v>
      </c>
      <c r="G27" s="104">
        <f ca="1">F27/C27*100</f>
        <v>147.09822481936982</v>
      </c>
      <c r="H27" s="104">
        <f ca="1">F27/D27*100</f>
        <v>196.00483630489856</v>
      </c>
    </row>
    <row r="28" spans="2:11" x14ac:dyDescent="0.25">
      <c r="B28" s="16" t="s">
        <v>16</v>
      </c>
      <c r="C28" s="55">
        <f ca="1">C26-C30-C33-C37-C42</f>
        <v>55731.229999999938</v>
      </c>
      <c r="D28" s="55">
        <v>41825.32</v>
      </c>
      <c r="E28" s="55">
        <v>0</v>
      </c>
      <c r="F28" s="105">
        <f ca="1">F26-F30-F33-F37-F42</f>
        <v>81979.649999999994</v>
      </c>
      <c r="G28" s="105">
        <f ca="1">F28/C28*100</f>
        <v>147.09822481936982</v>
      </c>
      <c r="H28" s="105">
        <f ca="1">F28/D28*100</f>
        <v>196.00483630489856</v>
      </c>
    </row>
    <row r="29" spans="2:11" x14ac:dyDescent="0.25">
      <c r="B29" s="17" t="s">
        <v>17</v>
      </c>
      <c r="C29" s="55"/>
      <c r="D29" s="55"/>
      <c r="E29" s="55" t="s">
        <v>55</v>
      </c>
      <c r="F29" s="56"/>
      <c r="G29" s="56"/>
      <c r="H29" s="56"/>
    </row>
    <row r="30" spans="2:11" x14ac:dyDescent="0.25">
      <c r="B30" s="48" t="s">
        <v>18</v>
      </c>
      <c r="C30" s="53">
        <v>0</v>
      </c>
      <c r="D30" s="53">
        <v>0</v>
      </c>
      <c r="E30" s="53">
        <v>0</v>
      </c>
      <c r="F30" s="54">
        <v>0</v>
      </c>
      <c r="G30" s="54">
        <v>0</v>
      </c>
      <c r="H30" s="54">
        <v>0</v>
      </c>
    </row>
    <row r="31" spans="2:11" ht="15" customHeight="1" x14ac:dyDescent="0.25">
      <c r="B31" s="60" t="s">
        <v>19</v>
      </c>
      <c r="C31" s="55">
        <v>0</v>
      </c>
      <c r="D31" s="55">
        <v>0</v>
      </c>
      <c r="E31" s="55">
        <v>0</v>
      </c>
      <c r="F31" s="56">
        <v>0</v>
      </c>
      <c r="G31" s="56">
        <v>0</v>
      </c>
      <c r="H31" s="56">
        <v>0</v>
      </c>
      <c r="I31" s="24"/>
      <c r="J31" s="24"/>
      <c r="K31" s="24"/>
    </row>
    <row r="32" spans="2:11" x14ac:dyDescent="0.25">
      <c r="B32" s="17" t="s">
        <v>17</v>
      </c>
      <c r="C32" s="55"/>
      <c r="D32" s="55"/>
      <c r="E32" s="55" t="s">
        <v>55</v>
      </c>
      <c r="F32" s="56"/>
      <c r="G32" s="56"/>
      <c r="H32" s="56"/>
      <c r="I32" s="24"/>
      <c r="J32" s="24"/>
      <c r="K32" s="24"/>
    </row>
    <row r="33" spans="2:11" x14ac:dyDescent="0.25">
      <c r="B33" s="50" t="s">
        <v>109</v>
      </c>
      <c r="C33" s="53">
        <f>C34+C35</f>
        <v>139379.79999999999</v>
      </c>
      <c r="D33" s="53">
        <f>D34+D35</f>
        <v>71774.679999999993</v>
      </c>
      <c r="E33" s="53">
        <v>0</v>
      </c>
      <c r="F33" s="54">
        <f>F34+F35</f>
        <v>26187.120000000003</v>
      </c>
      <c r="G33" s="54">
        <f>F33/C33*100</f>
        <v>18.788317962861193</v>
      </c>
      <c r="H33" s="54">
        <f>F33/D33*100</f>
        <v>36.485178338656482</v>
      </c>
      <c r="I33" s="24"/>
      <c r="J33" s="24"/>
      <c r="K33" s="24"/>
    </row>
    <row r="34" spans="2:11" ht="25.5" x14ac:dyDescent="0.25">
      <c r="B34" s="60" t="s">
        <v>253</v>
      </c>
      <c r="C34" s="55">
        <v>16740.71</v>
      </c>
      <c r="D34" s="55">
        <v>6499.97</v>
      </c>
      <c r="E34" s="55">
        <v>0</v>
      </c>
      <c r="F34" s="56">
        <v>4394.04</v>
      </c>
      <c r="G34" s="56">
        <f>F34/C34*100</f>
        <v>26.247632268882263</v>
      </c>
      <c r="H34" s="56">
        <f>F34/D34*100</f>
        <v>67.600927388895641</v>
      </c>
    </row>
    <row r="35" spans="2:11" x14ac:dyDescent="0.25">
      <c r="B35" s="60" t="s">
        <v>130</v>
      </c>
      <c r="C35" s="55">
        <v>122639.09</v>
      </c>
      <c r="D35" s="55">
        <v>65274.71</v>
      </c>
      <c r="E35" s="55">
        <v>0</v>
      </c>
      <c r="F35" s="56">
        <v>21793.08</v>
      </c>
      <c r="G35" s="56">
        <f>F35/C35*100</f>
        <v>17.770092716767554</v>
      </c>
      <c r="H35" s="56">
        <f>F35/D35*100</f>
        <v>33.386712863220694</v>
      </c>
    </row>
    <row r="36" spans="2:11" x14ac:dyDescent="0.25">
      <c r="B36" s="17" t="s">
        <v>17</v>
      </c>
      <c r="C36" s="55"/>
      <c r="D36" s="55"/>
      <c r="E36" s="55" t="s">
        <v>131</v>
      </c>
      <c r="F36" s="56"/>
      <c r="G36" s="56"/>
      <c r="H36" s="56"/>
    </row>
    <row r="37" spans="2:11" x14ac:dyDescent="0.25">
      <c r="B37" s="48" t="s">
        <v>110</v>
      </c>
      <c r="C37" s="53">
        <f>C38+C39+C40</f>
        <v>469485.43000000005</v>
      </c>
      <c r="D37" s="53">
        <f ca="1">D38+D39+D40</f>
        <v>563805.38000000012</v>
      </c>
      <c r="E37" s="53">
        <v>0</v>
      </c>
      <c r="F37" s="54">
        <f>F38+F39+F40</f>
        <v>556452.76</v>
      </c>
      <c r="G37" s="54">
        <f>F37/C37*100</f>
        <v>118.52396782579599</v>
      </c>
      <c r="H37" s="54">
        <f ca="1">F37/D37*100</f>
        <v>98.695893962558472</v>
      </c>
    </row>
    <row r="38" spans="2:11" x14ac:dyDescent="0.25">
      <c r="B38" s="61" t="s">
        <v>246</v>
      </c>
      <c r="C38" s="55">
        <v>1095.28</v>
      </c>
      <c r="D38" s="55">
        <v>825.01</v>
      </c>
      <c r="E38" s="55">
        <v>0</v>
      </c>
      <c r="F38" s="56">
        <v>1186.71</v>
      </c>
      <c r="G38" s="56">
        <f>F38/C38*100</f>
        <v>108.34763713388358</v>
      </c>
      <c r="H38" s="56">
        <f>F38/D38*100</f>
        <v>143.84189282554152</v>
      </c>
    </row>
    <row r="39" spans="2:11" x14ac:dyDescent="0.25">
      <c r="B39" s="61" t="s">
        <v>247</v>
      </c>
      <c r="C39" s="55">
        <v>439721.71</v>
      </c>
      <c r="D39" s="55">
        <f ca="1">D26-D27-D33-D38-D40-D42</f>
        <v>512048.49000000011</v>
      </c>
      <c r="E39" s="55">
        <v>0</v>
      </c>
      <c r="F39" s="56">
        <v>512153.46</v>
      </c>
      <c r="G39" s="56">
        <f>F39/C39*100</f>
        <v>116.47217964289278</v>
      </c>
      <c r="H39" s="56">
        <f ca="1">F39/D39*100</f>
        <v>100.02050001162974</v>
      </c>
    </row>
    <row r="40" spans="2:11" x14ac:dyDescent="0.25">
      <c r="B40" s="61" t="s">
        <v>245</v>
      </c>
      <c r="C40" s="55">
        <v>28668.44</v>
      </c>
      <c r="D40" s="55">
        <v>50931.88</v>
      </c>
      <c r="E40" s="55">
        <v>0</v>
      </c>
      <c r="F40" s="56">
        <v>43112.59</v>
      </c>
      <c r="G40" s="56">
        <f>F40/C40*100</f>
        <v>150.38345302360366</v>
      </c>
      <c r="H40" s="56">
        <f>F40/D40*100</f>
        <v>84.647552770484808</v>
      </c>
    </row>
    <row r="41" spans="2:11" x14ac:dyDescent="0.25">
      <c r="B41" s="17" t="s">
        <v>17</v>
      </c>
      <c r="C41" s="55"/>
      <c r="D41" s="55"/>
      <c r="E41" s="55" t="s">
        <v>55</v>
      </c>
      <c r="F41" s="56"/>
      <c r="G41" s="56"/>
      <c r="H41" s="56"/>
    </row>
    <row r="42" spans="2:11" x14ac:dyDescent="0.25">
      <c r="B42" s="48" t="s">
        <v>111</v>
      </c>
      <c r="C42" s="53">
        <v>199.08</v>
      </c>
      <c r="D42" s="53">
        <v>132.72999999999999</v>
      </c>
      <c r="E42" s="53">
        <v>0</v>
      </c>
      <c r="F42" s="54">
        <v>366.6</v>
      </c>
      <c r="G42" s="54">
        <f>F42/C42*100</f>
        <v>184.14707655213985</v>
      </c>
      <c r="H42" s="54">
        <f>F42/D42*100</f>
        <v>276.19980411361411</v>
      </c>
    </row>
    <row r="43" spans="2:11" x14ac:dyDescent="0.25">
      <c r="B43" s="60" t="s">
        <v>112</v>
      </c>
      <c r="C43" s="55">
        <v>199.08</v>
      </c>
      <c r="D43" s="55">
        <v>132.72999999999999</v>
      </c>
      <c r="E43" s="55">
        <v>0</v>
      </c>
      <c r="F43" s="56">
        <v>366.6</v>
      </c>
      <c r="G43" s="56">
        <f>F43/C43*100</f>
        <v>184.14707655213985</v>
      </c>
      <c r="H43" s="56">
        <f>F43/D43*100</f>
        <v>276.19980411361411</v>
      </c>
    </row>
    <row r="44" spans="2:11" x14ac:dyDescent="0.25">
      <c r="B44" s="17" t="s">
        <v>17</v>
      </c>
      <c r="C44" s="55"/>
      <c r="D44" s="63"/>
      <c r="E44" s="109"/>
      <c r="F44" s="56"/>
      <c r="G44" s="66"/>
      <c r="H44" s="66"/>
    </row>
    <row r="45" spans="2:11" x14ac:dyDescent="0.25">
      <c r="C45" s="88"/>
      <c r="F45" s="108"/>
    </row>
    <row r="46" spans="2:11" x14ac:dyDescent="0.25">
      <c r="C46" s="88"/>
      <c r="F46" s="10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3"/>
  <sheetViews>
    <sheetView workbookViewId="0">
      <selection activeCell="D9" sqref="D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2"/>
      <c r="C1" s="12"/>
      <c r="D1" s="12"/>
      <c r="E1" s="12"/>
      <c r="F1" s="4"/>
      <c r="G1" s="4"/>
      <c r="H1" s="4"/>
    </row>
    <row r="2" spans="2:8" ht="15.75" customHeight="1" x14ac:dyDescent="0.25">
      <c r="B2" s="141" t="s">
        <v>33</v>
      </c>
      <c r="C2" s="141"/>
      <c r="D2" s="141"/>
      <c r="E2" s="141"/>
      <c r="F2" s="141"/>
      <c r="G2" s="141"/>
      <c r="H2" s="141"/>
    </row>
    <row r="3" spans="2:8" ht="18" x14ac:dyDescent="0.25">
      <c r="B3" s="39"/>
      <c r="C3" s="39"/>
      <c r="D3" s="39"/>
      <c r="E3" s="39"/>
      <c r="F3" s="40"/>
      <c r="G3" s="40"/>
      <c r="H3" s="40"/>
    </row>
    <row r="4" spans="2:8" ht="25.5" x14ac:dyDescent="0.25">
      <c r="B4" s="29" t="s">
        <v>8</v>
      </c>
      <c r="C4" s="29" t="s">
        <v>123</v>
      </c>
      <c r="D4" s="29" t="s">
        <v>40</v>
      </c>
      <c r="E4" s="29" t="s">
        <v>37</v>
      </c>
      <c r="F4" s="29" t="s">
        <v>122</v>
      </c>
      <c r="G4" s="29" t="s">
        <v>20</v>
      </c>
      <c r="H4" s="29" t="s">
        <v>38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29</v>
      </c>
      <c r="H5" s="31" t="s">
        <v>125</v>
      </c>
    </row>
    <row r="6" spans="2:8" ht="15.75" customHeight="1" x14ac:dyDescent="0.25">
      <c r="B6" s="5" t="s">
        <v>35</v>
      </c>
      <c r="C6" s="44">
        <v>664795.54</v>
      </c>
      <c r="D6" s="44">
        <v>677538.11</v>
      </c>
      <c r="E6" s="44">
        <v>0</v>
      </c>
      <c r="F6" s="52">
        <v>664986.13</v>
      </c>
      <c r="G6" s="52">
        <f>F6/C6*100</f>
        <v>100.02866896489708</v>
      </c>
      <c r="H6" s="52">
        <f>F6/D6*100</f>
        <v>98.147413434795567</v>
      </c>
    </row>
    <row r="7" spans="2:8" ht="15.75" customHeight="1" x14ac:dyDescent="0.25">
      <c r="B7" s="5" t="s">
        <v>113</v>
      </c>
      <c r="C7" s="44">
        <v>664795.64</v>
      </c>
      <c r="D7" s="44">
        <v>677538.11</v>
      </c>
      <c r="E7" s="44">
        <v>0</v>
      </c>
      <c r="F7" s="52">
        <v>664986.13</v>
      </c>
      <c r="G7" s="52">
        <f>F7/C7*100</f>
        <v>100.02865391836806</v>
      </c>
      <c r="H7" s="52">
        <f>F7/D7*100</f>
        <v>98.147413434795567</v>
      </c>
    </row>
    <row r="8" spans="2:8" x14ac:dyDescent="0.25">
      <c r="B8" s="11" t="s">
        <v>144</v>
      </c>
      <c r="C8" s="43">
        <v>664795.64</v>
      </c>
      <c r="D8" s="43">
        <v>677538.11</v>
      </c>
      <c r="E8" s="43">
        <v>0</v>
      </c>
      <c r="F8" s="51">
        <v>664986.13</v>
      </c>
      <c r="G8" s="51">
        <f>F8/C8*100</f>
        <v>100.02865391836806</v>
      </c>
      <c r="H8" s="51">
        <f>F8/D8*100</f>
        <v>98.147413434795567</v>
      </c>
    </row>
    <row r="9" spans="2:8" x14ac:dyDescent="0.25">
      <c r="B9" s="10" t="s">
        <v>12</v>
      </c>
      <c r="C9" s="43"/>
      <c r="D9" s="43"/>
      <c r="E9" s="43"/>
      <c r="F9" s="51"/>
      <c r="G9" s="51"/>
      <c r="H9" s="51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  <row r="13" spans="2:8" x14ac:dyDescent="0.25">
      <c r="B13" s="24"/>
      <c r="C13" s="24"/>
      <c r="D13" s="24"/>
      <c r="E13" s="24"/>
      <c r="F13" s="24"/>
      <c r="G13" s="24"/>
      <c r="H13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239"/>
  <sheetViews>
    <sheetView workbookViewId="0">
      <selection activeCell="H6" sqref="H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141" t="s">
        <v>9</v>
      </c>
      <c r="C2" s="141"/>
      <c r="D2" s="141"/>
      <c r="E2" s="141"/>
      <c r="F2" s="141"/>
      <c r="G2" s="141"/>
      <c r="H2" s="141"/>
      <c r="I2" s="141"/>
      <c r="J2" s="19"/>
    </row>
    <row r="3" spans="2:10" ht="18" x14ac:dyDescent="0.25">
      <c r="B3" s="39"/>
      <c r="C3" s="39"/>
      <c r="D3" s="39"/>
      <c r="E3" s="39"/>
      <c r="F3" s="39"/>
      <c r="G3" s="39"/>
      <c r="H3" s="39"/>
      <c r="I3" s="40"/>
      <c r="J3" s="4"/>
    </row>
    <row r="4" spans="2:10" ht="15.75" x14ac:dyDescent="0.25">
      <c r="B4" s="175" t="s">
        <v>44</v>
      </c>
      <c r="C4" s="175"/>
      <c r="D4" s="175"/>
      <c r="E4" s="175"/>
      <c r="F4" s="175"/>
      <c r="G4" s="175"/>
      <c r="H4" s="175"/>
      <c r="I4" s="175"/>
    </row>
    <row r="5" spans="2:10" ht="18" x14ac:dyDescent="0.25">
      <c r="B5" s="39"/>
      <c r="C5" s="39"/>
      <c r="D5" s="39"/>
      <c r="E5" s="39"/>
      <c r="F5" s="39"/>
      <c r="G5" s="39"/>
      <c r="H5" s="39"/>
      <c r="I5" s="40"/>
    </row>
    <row r="6" spans="2:10" ht="25.5" x14ac:dyDescent="0.25">
      <c r="B6" s="161" t="s">
        <v>8</v>
      </c>
      <c r="C6" s="162"/>
      <c r="D6" s="162"/>
      <c r="E6" s="163"/>
      <c r="F6" s="29" t="s">
        <v>40</v>
      </c>
      <c r="G6" s="29" t="s">
        <v>37</v>
      </c>
      <c r="H6" s="29" t="s">
        <v>122</v>
      </c>
      <c r="I6" s="29" t="s">
        <v>38</v>
      </c>
    </row>
    <row r="7" spans="2:10" s="32" customFormat="1" ht="11.25" x14ac:dyDescent="0.2">
      <c r="B7" s="158">
        <v>1</v>
      </c>
      <c r="C7" s="159"/>
      <c r="D7" s="159"/>
      <c r="E7" s="160"/>
      <c r="F7" s="31">
        <v>2</v>
      </c>
      <c r="G7" s="31">
        <v>3</v>
      </c>
      <c r="H7" s="31">
        <v>4</v>
      </c>
      <c r="I7" s="31" t="s">
        <v>126</v>
      </c>
    </row>
    <row r="8" spans="2:10" ht="30" customHeight="1" x14ac:dyDescent="0.25">
      <c r="B8" s="176">
        <v>11041</v>
      </c>
      <c r="C8" s="177"/>
      <c r="D8" s="178"/>
      <c r="E8" s="67" t="s">
        <v>255</v>
      </c>
      <c r="F8" s="72">
        <f>F9</f>
        <v>677538.11</v>
      </c>
      <c r="G8" s="44">
        <v>0</v>
      </c>
      <c r="H8" s="44">
        <f>H9</f>
        <v>664986.13000000012</v>
      </c>
      <c r="I8" s="44">
        <f t="shared" ref="I8:I14" si="0">H8/F8*100</f>
        <v>98.147413434795595</v>
      </c>
    </row>
    <row r="9" spans="2:10" ht="30" customHeight="1" x14ac:dyDescent="0.25">
      <c r="B9" s="176" t="s">
        <v>121</v>
      </c>
      <c r="C9" s="177"/>
      <c r="D9" s="178"/>
      <c r="E9" s="67" t="s">
        <v>145</v>
      </c>
      <c r="F9" s="72">
        <f>F10</f>
        <v>677538.11</v>
      </c>
      <c r="G9" s="44">
        <v>0</v>
      </c>
      <c r="H9" s="44">
        <f>H10</f>
        <v>664986.13000000012</v>
      </c>
      <c r="I9" s="44">
        <f t="shared" si="0"/>
        <v>98.147413434795595</v>
      </c>
    </row>
    <row r="10" spans="2:10" ht="30" customHeight="1" x14ac:dyDescent="0.25">
      <c r="B10" s="176" t="s">
        <v>120</v>
      </c>
      <c r="C10" s="177"/>
      <c r="D10" s="178"/>
      <c r="E10" s="130" t="s">
        <v>146</v>
      </c>
      <c r="F10" s="72">
        <f>F11+F54+F62+F142+F164+F170+F176+F195+F213</f>
        <v>677538.11</v>
      </c>
      <c r="G10" s="44">
        <v>0</v>
      </c>
      <c r="H10" s="44">
        <f>H11+H54+H62+H142+H164+H170+H176+H195+H213</f>
        <v>664986.13000000012</v>
      </c>
      <c r="I10" s="44">
        <f t="shared" si="0"/>
        <v>98.147413434795595</v>
      </c>
    </row>
    <row r="11" spans="2:10" ht="30" customHeight="1" x14ac:dyDescent="0.25">
      <c r="B11" s="176" t="s">
        <v>243</v>
      </c>
      <c r="C11" s="177"/>
      <c r="D11" s="178"/>
      <c r="E11" s="130" t="s">
        <v>242</v>
      </c>
      <c r="F11" s="72">
        <f>F12+F33+F40+F44</f>
        <v>543145.76</v>
      </c>
      <c r="G11" s="44">
        <v>0</v>
      </c>
      <c r="H11" s="44">
        <f>H12+H33+H40+H44</f>
        <v>543307.73</v>
      </c>
      <c r="I11" s="44"/>
    </row>
    <row r="12" spans="2:10" ht="30" customHeight="1" x14ac:dyDescent="0.25">
      <c r="B12" s="176" t="s">
        <v>147</v>
      </c>
      <c r="C12" s="177"/>
      <c r="D12" s="178"/>
      <c r="E12" s="130" t="s">
        <v>148</v>
      </c>
      <c r="F12" s="72">
        <v>13292.04</v>
      </c>
      <c r="G12" s="44">
        <v>0</v>
      </c>
      <c r="H12" s="44">
        <f>H13</f>
        <v>13292.039999999999</v>
      </c>
      <c r="I12" s="44">
        <f t="shared" si="0"/>
        <v>99.999999999999986</v>
      </c>
    </row>
    <row r="13" spans="2:10" ht="26.45" customHeight="1" x14ac:dyDescent="0.25">
      <c r="B13" s="171" t="s">
        <v>149</v>
      </c>
      <c r="C13" s="172"/>
      <c r="D13" s="173"/>
      <c r="E13" s="46" t="s">
        <v>150</v>
      </c>
      <c r="F13" s="72">
        <v>13292.04</v>
      </c>
      <c r="G13" s="44">
        <v>0</v>
      </c>
      <c r="H13" s="44">
        <f>H14+H30</f>
        <v>13292.039999999999</v>
      </c>
      <c r="I13" s="44">
        <f t="shared" si="0"/>
        <v>99.999999999999986</v>
      </c>
    </row>
    <row r="14" spans="2:10" x14ac:dyDescent="0.25">
      <c r="B14" s="127"/>
      <c r="C14" s="128">
        <v>32</v>
      </c>
      <c r="D14" s="129"/>
      <c r="E14" s="48" t="s">
        <v>115</v>
      </c>
      <c r="F14" s="72">
        <f>F13-F30</f>
        <v>12627.04</v>
      </c>
      <c r="G14" s="44">
        <v>0</v>
      </c>
      <c r="H14" s="44">
        <f>H15+H16+H17+H18+H19+H20+H21+H22+H23+H24+H25+H26+H27+H28+H29</f>
        <v>12569.859999999999</v>
      </c>
      <c r="I14" s="44">
        <f t="shared" si="0"/>
        <v>99.547162280312705</v>
      </c>
    </row>
    <row r="15" spans="2:10" x14ac:dyDescent="0.25">
      <c r="B15" s="68"/>
      <c r="C15" s="69"/>
      <c r="D15" s="70">
        <v>3211</v>
      </c>
      <c r="E15" s="18" t="s">
        <v>72</v>
      </c>
      <c r="F15" s="71">
        <v>0</v>
      </c>
      <c r="G15" s="43">
        <v>0</v>
      </c>
      <c r="H15" s="43">
        <v>2249.58</v>
      </c>
      <c r="I15" s="43">
        <v>0</v>
      </c>
    </row>
    <row r="16" spans="2:10" x14ac:dyDescent="0.25">
      <c r="B16" s="124"/>
      <c r="C16" s="125" t="s">
        <v>55</v>
      </c>
      <c r="D16" s="126">
        <v>3213</v>
      </c>
      <c r="E16" s="87" t="s">
        <v>116</v>
      </c>
      <c r="F16" s="71">
        <v>0</v>
      </c>
      <c r="G16" s="43">
        <v>0</v>
      </c>
      <c r="H16" s="43">
        <v>175</v>
      </c>
      <c r="I16" s="43">
        <v>0</v>
      </c>
    </row>
    <row r="17" spans="2:9" x14ac:dyDescent="0.25">
      <c r="B17" s="124"/>
      <c r="C17" s="125"/>
      <c r="D17" s="126">
        <v>3221</v>
      </c>
      <c r="E17" s="87" t="s">
        <v>77</v>
      </c>
      <c r="F17" s="71">
        <v>0</v>
      </c>
      <c r="G17" s="43">
        <v>0</v>
      </c>
      <c r="H17" s="43">
        <v>2483.67</v>
      </c>
      <c r="I17" s="43">
        <v>0</v>
      </c>
    </row>
    <row r="18" spans="2:9" x14ac:dyDescent="0.25">
      <c r="B18" s="124"/>
      <c r="C18" s="125"/>
      <c r="D18" s="126">
        <v>3222</v>
      </c>
      <c r="E18" s="87" t="s">
        <v>78</v>
      </c>
      <c r="F18" s="71">
        <v>0</v>
      </c>
      <c r="G18" s="43">
        <v>0</v>
      </c>
      <c r="H18" s="43">
        <v>64.94</v>
      </c>
      <c r="I18" s="43">
        <v>0</v>
      </c>
    </row>
    <row r="19" spans="2:9" x14ac:dyDescent="0.25">
      <c r="B19" s="124"/>
      <c r="C19" s="125"/>
      <c r="D19" s="126">
        <v>3223</v>
      </c>
      <c r="E19" s="87" t="s">
        <v>79</v>
      </c>
      <c r="F19" s="71">
        <v>0</v>
      </c>
      <c r="G19" s="43">
        <v>0</v>
      </c>
      <c r="H19" s="43">
        <v>222.36</v>
      </c>
      <c r="I19" s="43">
        <v>0</v>
      </c>
    </row>
    <row r="20" spans="2:9" x14ac:dyDescent="0.25">
      <c r="B20" s="124"/>
      <c r="C20" s="125"/>
      <c r="D20" s="126">
        <v>3224</v>
      </c>
      <c r="E20" s="87" t="s">
        <v>152</v>
      </c>
      <c r="F20" s="71">
        <v>0</v>
      </c>
      <c r="G20" s="43">
        <v>0</v>
      </c>
      <c r="H20" s="43">
        <v>376.48</v>
      </c>
      <c r="I20" s="43">
        <v>0</v>
      </c>
    </row>
    <row r="21" spans="2:9" x14ac:dyDescent="0.25">
      <c r="B21" s="124"/>
      <c r="C21" s="125"/>
      <c r="D21" s="126">
        <v>3225</v>
      </c>
      <c r="E21" s="87" t="s">
        <v>81</v>
      </c>
      <c r="F21" s="71">
        <v>0</v>
      </c>
      <c r="G21" s="43">
        <v>0</v>
      </c>
      <c r="H21" s="43">
        <v>356.28</v>
      </c>
      <c r="I21" s="43">
        <v>0</v>
      </c>
    </row>
    <row r="22" spans="2:9" x14ac:dyDescent="0.25">
      <c r="B22" s="124"/>
      <c r="C22" s="125"/>
      <c r="D22" s="126">
        <v>3231</v>
      </c>
      <c r="E22" s="87" t="s">
        <v>119</v>
      </c>
      <c r="F22" s="71">
        <v>0</v>
      </c>
      <c r="G22" s="43">
        <v>0</v>
      </c>
      <c r="H22" s="43">
        <v>572.69000000000005</v>
      </c>
      <c r="I22" s="43">
        <v>0</v>
      </c>
    </row>
    <row r="23" spans="2:9" x14ac:dyDescent="0.25">
      <c r="B23" s="124"/>
      <c r="C23" s="125"/>
      <c r="D23" s="126">
        <v>3232</v>
      </c>
      <c r="E23" s="87" t="s">
        <v>85</v>
      </c>
      <c r="F23" s="71">
        <v>0</v>
      </c>
      <c r="G23" s="43">
        <v>0</v>
      </c>
      <c r="H23" s="43">
        <v>349.68</v>
      </c>
      <c r="I23" s="43">
        <v>0</v>
      </c>
    </row>
    <row r="24" spans="2:9" x14ac:dyDescent="0.25">
      <c r="B24" s="124"/>
      <c r="C24" s="125"/>
      <c r="D24" s="126">
        <v>3234</v>
      </c>
      <c r="E24" s="87" t="s">
        <v>87</v>
      </c>
      <c r="F24" s="71">
        <v>0</v>
      </c>
      <c r="G24" s="43">
        <v>0</v>
      </c>
      <c r="H24" s="43">
        <v>1269.8599999999999</v>
      </c>
      <c r="I24" s="43">
        <v>0</v>
      </c>
    </row>
    <row r="25" spans="2:9" x14ac:dyDescent="0.25">
      <c r="B25" s="124"/>
      <c r="C25" s="125"/>
      <c r="D25" s="126">
        <v>3237</v>
      </c>
      <c r="E25" s="87" t="s">
        <v>127</v>
      </c>
      <c r="F25" s="71">
        <v>0</v>
      </c>
      <c r="G25" s="43">
        <v>0</v>
      </c>
      <c r="H25" s="43">
        <v>328.22</v>
      </c>
      <c r="I25" s="43">
        <v>0</v>
      </c>
    </row>
    <row r="26" spans="2:9" x14ac:dyDescent="0.25">
      <c r="B26" s="124"/>
      <c r="C26" s="125"/>
      <c r="D26" s="126">
        <v>3238</v>
      </c>
      <c r="E26" s="87" t="s">
        <v>117</v>
      </c>
      <c r="F26" s="71">
        <v>0</v>
      </c>
      <c r="G26" s="43">
        <v>0</v>
      </c>
      <c r="H26" s="43">
        <v>3803.2</v>
      </c>
      <c r="I26" s="43">
        <v>0</v>
      </c>
    </row>
    <row r="27" spans="2:9" x14ac:dyDescent="0.25">
      <c r="B27" s="124"/>
      <c r="C27" s="125"/>
      <c r="D27" s="126">
        <v>3294</v>
      </c>
      <c r="E27" s="87" t="s">
        <v>129</v>
      </c>
      <c r="F27" s="71">
        <v>0</v>
      </c>
      <c r="G27" s="43">
        <v>0</v>
      </c>
      <c r="H27" s="43">
        <v>163.09</v>
      </c>
      <c r="I27" s="43">
        <v>0</v>
      </c>
    </row>
    <row r="28" spans="2:9" x14ac:dyDescent="0.25">
      <c r="B28" s="124"/>
      <c r="C28" s="125"/>
      <c r="D28" s="126">
        <v>3295</v>
      </c>
      <c r="E28" s="87" t="s">
        <v>102</v>
      </c>
      <c r="F28" s="71">
        <v>0</v>
      </c>
      <c r="G28" s="43">
        <v>0</v>
      </c>
      <c r="H28" s="43">
        <v>33.18</v>
      </c>
      <c r="I28" s="43">
        <v>0</v>
      </c>
    </row>
    <row r="29" spans="2:9" x14ac:dyDescent="0.25">
      <c r="B29" s="124"/>
      <c r="C29" s="125"/>
      <c r="D29" s="126">
        <v>3299</v>
      </c>
      <c r="E29" s="87" t="s">
        <v>93</v>
      </c>
      <c r="F29" s="71">
        <v>0</v>
      </c>
      <c r="G29" s="43">
        <v>0</v>
      </c>
      <c r="H29" s="43">
        <v>121.63</v>
      </c>
      <c r="I29" s="43">
        <v>0</v>
      </c>
    </row>
    <row r="30" spans="2:9" x14ac:dyDescent="0.25">
      <c r="B30" s="118"/>
      <c r="C30" s="119">
        <v>34</v>
      </c>
      <c r="D30" s="120"/>
      <c r="E30" s="73" t="s">
        <v>118</v>
      </c>
      <c r="F30" s="72">
        <v>665</v>
      </c>
      <c r="G30" s="44">
        <v>0</v>
      </c>
      <c r="H30" s="44">
        <v>722.18</v>
      </c>
      <c r="I30" s="44">
        <f>H30/F30*100</f>
        <v>108.59849624060149</v>
      </c>
    </row>
    <row r="31" spans="2:9" x14ac:dyDescent="0.25">
      <c r="B31" s="124"/>
      <c r="C31" s="125"/>
      <c r="D31" s="126">
        <v>3431</v>
      </c>
      <c r="E31" s="87" t="s">
        <v>97</v>
      </c>
      <c r="F31" s="71">
        <v>0</v>
      </c>
      <c r="G31" s="43">
        <v>0</v>
      </c>
      <c r="H31" s="43">
        <v>722.18</v>
      </c>
      <c r="I31" s="43">
        <v>0</v>
      </c>
    </row>
    <row r="32" spans="2:9" ht="16.899999999999999" customHeight="1" x14ac:dyDescent="0.25">
      <c r="B32" s="124"/>
      <c r="C32" s="125"/>
      <c r="D32" s="126"/>
      <c r="E32" s="87"/>
      <c r="F32" s="71"/>
      <c r="G32" s="43"/>
      <c r="H32" s="43"/>
      <c r="I32" s="43"/>
    </row>
    <row r="33" spans="2:10" ht="35.450000000000003" customHeight="1" x14ac:dyDescent="0.25">
      <c r="B33" s="174" t="s">
        <v>256</v>
      </c>
      <c r="C33" s="169"/>
      <c r="D33" s="170"/>
      <c r="E33" s="73" t="s">
        <v>151</v>
      </c>
      <c r="F33" s="72">
        <v>45338.14</v>
      </c>
      <c r="G33" s="44">
        <v>0</v>
      </c>
      <c r="H33" s="44">
        <v>45338.14</v>
      </c>
      <c r="I33" s="44">
        <v>100</v>
      </c>
    </row>
    <row r="34" spans="2:10" ht="26.45" customHeight="1" x14ac:dyDescent="0.25">
      <c r="B34" s="171" t="s">
        <v>149</v>
      </c>
      <c r="C34" s="172"/>
      <c r="D34" s="173"/>
      <c r="E34" s="46" t="s">
        <v>150</v>
      </c>
      <c r="F34" s="72">
        <v>45338.14</v>
      </c>
      <c r="G34" s="44">
        <v>0</v>
      </c>
      <c r="H34" s="44">
        <v>45338.14</v>
      </c>
      <c r="I34" s="44">
        <f>H34/F34*100</f>
        <v>100</v>
      </c>
    </row>
    <row r="35" spans="2:10" x14ac:dyDescent="0.25">
      <c r="B35" s="118"/>
      <c r="C35" s="119">
        <v>32</v>
      </c>
      <c r="D35" s="126"/>
      <c r="E35" s="73" t="s">
        <v>115</v>
      </c>
      <c r="F35" s="72">
        <v>1400</v>
      </c>
      <c r="G35" s="44">
        <v>0</v>
      </c>
      <c r="H35" s="44">
        <v>1274.1400000000001</v>
      </c>
      <c r="I35" s="44">
        <f>H35/F35*100</f>
        <v>91.01</v>
      </c>
    </row>
    <row r="36" spans="2:10" x14ac:dyDescent="0.25">
      <c r="B36" s="118"/>
      <c r="C36" s="125"/>
      <c r="D36" s="126">
        <v>3236</v>
      </c>
      <c r="E36" s="87" t="s">
        <v>89</v>
      </c>
      <c r="F36" s="71">
        <v>0</v>
      </c>
      <c r="G36" s="43">
        <v>0</v>
      </c>
      <c r="H36" s="43">
        <v>1274.1400000000001</v>
      </c>
      <c r="I36" s="43">
        <v>0</v>
      </c>
    </row>
    <row r="37" spans="2:10" ht="25.5" x14ac:dyDescent="0.25">
      <c r="B37" s="118"/>
      <c r="C37" s="119">
        <v>37</v>
      </c>
      <c r="D37" s="126"/>
      <c r="E37" s="46" t="s">
        <v>138</v>
      </c>
      <c r="F37" s="72">
        <v>44064</v>
      </c>
      <c r="G37" s="44">
        <v>0</v>
      </c>
      <c r="H37" s="44">
        <v>44064</v>
      </c>
      <c r="I37" s="44">
        <v>100</v>
      </c>
    </row>
    <row r="38" spans="2:10" x14ac:dyDescent="0.25">
      <c r="B38" s="124"/>
      <c r="C38" s="125" t="s">
        <v>55</v>
      </c>
      <c r="D38" s="126">
        <v>3722</v>
      </c>
      <c r="E38" s="6" t="s">
        <v>140</v>
      </c>
      <c r="F38" s="71">
        <v>0</v>
      </c>
      <c r="G38" s="43">
        <v>0</v>
      </c>
      <c r="H38" s="43">
        <v>44064</v>
      </c>
      <c r="I38" s="43">
        <v>0</v>
      </c>
    </row>
    <row r="39" spans="2:10" ht="18" customHeight="1" x14ac:dyDescent="0.25">
      <c r="B39" s="124" t="s">
        <v>17</v>
      </c>
      <c r="C39" s="125"/>
      <c r="D39" s="126"/>
      <c r="E39" s="87"/>
      <c r="F39" s="71"/>
      <c r="G39" s="43"/>
      <c r="H39" s="43"/>
      <c r="I39" s="43"/>
    </row>
    <row r="40" spans="2:10" ht="33" customHeight="1" x14ac:dyDescent="0.25">
      <c r="B40" s="174" t="s">
        <v>153</v>
      </c>
      <c r="C40" s="169"/>
      <c r="D40" s="170"/>
      <c r="E40" s="73" t="s">
        <v>257</v>
      </c>
      <c r="F40" s="72">
        <v>265.45</v>
      </c>
      <c r="G40" s="44">
        <v>0</v>
      </c>
      <c r="H40" s="44">
        <v>0</v>
      </c>
      <c r="I40" s="44">
        <v>0</v>
      </c>
      <c r="J40" s="89"/>
    </row>
    <row r="41" spans="2:10" ht="14.45" customHeight="1" x14ac:dyDescent="0.25">
      <c r="B41" s="165" t="s">
        <v>154</v>
      </c>
      <c r="C41" s="166"/>
      <c r="D41" s="167"/>
      <c r="E41" s="73" t="s">
        <v>155</v>
      </c>
      <c r="F41" s="72">
        <v>265.45</v>
      </c>
      <c r="G41" s="44">
        <v>0</v>
      </c>
      <c r="H41" s="44">
        <v>0</v>
      </c>
      <c r="I41" s="44">
        <v>0</v>
      </c>
    </row>
    <row r="42" spans="2:10" x14ac:dyDescent="0.25">
      <c r="B42" s="118"/>
      <c r="C42" s="119">
        <v>32</v>
      </c>
      <c r="D42" s="120"/>
      <c r="E42" s="73" t="s">
        <v>115</v>
      </c>
      <c r="F42" s="71">
        <v>265.45</v>
      </c>
      <c r="G42" s="43">
        <v>0</v>
      </c>
      <c r="H42" s="43">
        <v>0</v>
      </c>
      <c r="I42" s="43">
        <v>0</v>
      </c>
    </row>
    <row r="43" spans="2:10" ht="19.149999999999999" customHeight="1" x14ac:dyDescent="0.25">
      <c r="B43" s="118" t="s">
        <v>17</v>
      </c>
      <c r="C43" s="119"/>
      <c r="D43" s="120"/>
      <c r="E43" s="73"/>
      <c r="F43" s="71"/>
      <c r="G43" s="43"/>
      <c r="H43" s="43"/>
      <c r="I43" s="43"/>
    </row>
    <row r="44" spans="2:10" ht="30" customHeight="1" x14ac:dyDescent="0.25">
      <c r="B44" s="165" t="s">
        <v>159</v>
      </c>
      <c r="C44" s="166"/>
      <c r="D44" s="167"/>
      <c r="E44" s="73" t="s">
        <v>158</v>
      </c>
      <c r="F44" s="72">
        <v>484250.13</v>
      </c>
      <c r="G44" s="44">
        <v>0</v>
      </c>
      <c r="H44" s="44">
        <v>484677.55</v>
      </c>
      <c r="I44" s="44">
        <f>H44/F44*100</f>
        <v>100.08826430258264</v>
      </c>
    </row>
    <row r="45" spans="2:10" ht="25.5" x14ac:dyDescent="0.25">
      <c r="B45" s="165" t="s">
        <v>156</v>
      </c>
      <c r="C45" s="166"/>
      <c r="D45" s="167"/>
      <c r="E45" s="73" t="s">
        <v>157</v>
      </c>
      <c r="F45" s="72">
        <f>F46+F50</f>
        <v>484250.12999999995</v>
      </c>
      <c r="G45" s="44">
        <v>0</v>
      </c>
      <c r="H45" s="44">
        <f>H46+H50</f>
        <v>484677.55</v>
      </c>
      <c r="I45" s="44">
        <f>H45/F45*100</f>
        <v>100.08826430258264</v>
      </c>
    </row>
    <row r="46" spans="2:10" x14ac:dyDescent="0.25">
      <c r="B46" s="118"/>
      <c r="C46" s="119">
        <v>31</v>
      </c>
      <c r="D46" s="120"/>
      <c r="E46" s="73" t="s">
        <v>160</v>
      </c>
      <c r="F46" s="72">
        <f>F47+F48+F49</f>
        <v>459437.89999999997</v>
      </c>
      <c r="G46" s="44">
        <v>0</v>
      </c>
      <c r="H46" s="44">
        <f>H47+H48+H49</f>
        <v>460230.45999999996</v>
      </c>
      <c r="I46" s="44">
        <f>H46/F46*100</f>
        <v>100.17250644755254</v>
      </c>
    </row>
    <row r="47" spans="2:10" x14ac:dyDescent="0.25">
      <c r="B47" s="124"/>
      <c r="C47" s="125"/>
      <c r="D47" s="126">
        <v>3111</v>
      </c>
      <c r="E47" s="87" t="s">
        <v>114</v>
      </c>
      <c r="F47" s="71">
        <v>380227.61</v>
      </c>
      <c r="G47" s="43">
        <v>0</v>
      </c>
      <c r="H47" s="43">
        <v>379274.19</v>
      </c>
      <c r="I47" s="43">
        <v>0</v>
      </c>
    </row>
    <row r="48" spans="2:10" x14ac:dyDescent="0.25">
      <c r="B48" s="124"/>
      <c r="C48" s="125"/>
      <c r="D48" s="126">
        <v>3121</v>
      </c>
      <c r="E48" s="87" t="s">
        <v>68</v>
      </c>
      <c r="F48" s="71">
        <v>16500</v>
      </c>
      <c r="G48" s="43">
        <v>0</v>
      </c>
      <c r="H48" s="43">
        <v>18403.3</v>
      </c>
      <c r="I48" s="43">
        <v>0</v>
      </c>
    </row>
    <row r="49" spans="2:9" x14ac:dyDescent="0.25">
      <c r="B49" s="124"/>
      <c r="C49" s="125"/>
      <c r="D49" s="126">
        <v>3132</v>
      </c>
      <c r="E49" s="87" t="s">
        <v>161</v>
      </c>
      <c r="F49" s="71">
        <v>62710.29</v>
      </c>
      <c r="G49" s="43">
        <v>0</v>
      </c>
      <c r="H49" s="43">
        <v>62552.97</v>
      </c>
      <c r="I49" s="43">
        <v>0</v>
      </c>
    </row>
    <row r="50" spans="2:9" x14ac:dyDescent="0.25">
      <c r="B50" s="124"/>
      <c r="C50" s="119">
        <v>32</v>
      </c>
      <c r="D50" s="126"/>
      <c r="E50" s="73" t="s">
        <v>115</v>
      </c>
      <c r="F50" s="72">
        <f>F51+F52</f>
        <v>24812.23</v>
      </c>
      <c r="G50" s="43"/>
      <c r="H50" s="44">
        <f>H51+H52</f>
        <v>24447.09</v>
      </c>
      <c r="I50" s="43">
        <f>H50/F50*100</f>
        <v>98.528387009148304</v>
      </c>
    </row>
    <row r="51" spans="2:9" x14ac:dyDescent="0.25">
      <c r="B51" s="124"/>
      <c r="C51" s="125"/>
      <c r="D51" s="126">
        <v>3212</v>
      </c>
      <c r="E51" s="87" t="s">
        <v>162</v>
      </c>
      <c r="F51" s="71">
        <v>23059.22</v>
      </c>
      <c r="G51" s="43">
        <v>0</v>
      </c>
      <c r="H51" s="43">
        <v>22953.93</v>
      </c>
      <c r="I51" s="43">
        <v>0</v>
      </c>
    </row>
    <row r="52" spans="2:9" x14ac:dyDescent="0.25">
      <c r="B52" s="124"/>
      <c r="C52" s="125"/>
      <c r="D52" s="126">
        <v>3295</v>
      </c>
      <c r="E52" s="87" t="s">
        <v>102</v>
      </c>
      <c r="F52" s="71">
        <v>1753.01</v>
      </c>
      <c r="G52" s="43">
        <v>0</v>
      </c>
      <c r="H52" s="43">
        <v>1493.16</v>
      </c>
      <c r="I52" s="43">
        <v>0</v>
      </c>
    </row>
    <row r="53" spans="2:9" ht="16.899999999999999" customHeight="1" x14ac:dyDescent="0.25">
      <c r="B53" s="118" t="s">
        <v>17</v>
      </c>
      <c r="C53" s="119"/>
      <c r="D53" s="120"/>
      <c r="E53" s="73"/>
      <c r="F53" s="71"/>
      <c r="G53" s="43" t="s">
        <v>55</v>
      </c>
      <c r="H53" s="43"/>
      <c r="I53" s="43"/>
    </row>
    <row r="54" spans="2:9" ht="27" customHeight="1" x14ac:dyDescent="0.25">
      <c r="B54" s="165" t="s">
        <v>166</v>
      </c>
      <c r="C54" s="166"/>
      <c r="D54" s="167"/>
      <c r="E54" s="73" t="s">
        <v>163</v>
      </c>
      <c r="F54" s="72">
        <f>F55</f>
        <v>20277.509999999998</v>
      </c>
      <c r="G54" s="44">
        <v>0</v>
      </c>
      <c r="H54" s="44">
        <f>H55</f>
        <v>18128.739999999998</v>
      </c>
      <c r="I54" s="44">
        <f>H54/F54*100</f>
        <v>89.403186091388932</v>
      </c>
    </row>
    <row r="55" spans="2:9" ht="33.6" customHeight="1" x14ac:dyDescent="0.25">
      <c r="B55" s="165" t="s">
        <v>164</v>
      </c>
      <c r="C55" s="166"/>
      <c r="D55" s="167"/>
      <c r="E55" s="73" t="s">
        <v>151</v>
      </c>
      <c r="F55" s="72">
        <f>F56</f>
        <v>20277.509999999998</v>
      </c>
      <c r="G55" s="44">
        <v>0</v>
      </c>
      <c r="H55" s="44">
        <f>H56</f>
        <v>18128.739999999998</v>
      </c>
      <c r="I55" s="44">
        <f>H55/F55*100</f>
        <v>89.403186091388932</v>
      </c>
    </row>
    <row r="56" spans="2:9" ht="26.45" customHeight="1" x14ac:dyDescent="0.25">
      <c r="B56" s="165" t="s">
        <v>167</v>
      </c>
      <c r="C56" s="166"/>
      <c r="D56" s="167"/>
      <c r="E56" s="73" t="s">
        <v>168</v>
      </c>
      <c r="F56" s="72">
        <f>F57</f>
        <v>20277.509999999998</v>
      </c>
      <c r="G56" s="44">
        <v>0</v>
      </c>
      <c r="H56" s="44">
        <f>H57</f>
        <v>18128.739999999998</v>
      </c>
      <c r="I56" s="44">
        <f>H56/F56*100</f>
        <v>89.403186091388932</v>
      </c>
    </row>
    <row r="57" spans="2:9" x14ac:dyDescent="0.25">
      <c r="B57" s="118"/>
      <c r="C57" s="119">
        <v>32</v>
      </c>
      <c r="D57" s="120"/>
      <c r="E57" s="73" t="s">
        <v>115</v>
      </c>
      <c r="F57" s="71">
        <v>20277.509999999998</v>
      </c>
      <c r="G57" s="43">
        <v>0</v>
      </c>
      <c r="H57" s="43">
        <f>H58+H59+H60</f>
        <v>18128.739999999998</v>
      </c>
      <c r="I57" s="43">
        <f>H57/F57*100</f>
        <v>89.403186091388932</v>
      </c>
    </row>
    <row r="58" spans="2:9" x14ac:dyDescent="0.25">
      <c r="B58" s="124"/>
      <c r="C58" s="125"/>
      <c r="D58" s="126">
        <v>3223</v>
      </c>
      <c r="E58" s="87" t="s">
        <v>128</v>
      </c>
      <c r="F58" s="71">
        <v>0</v>
      </c>
      <c r="G58" s="43">
        <v>0</v>
      </c>
      <c r="H58" s="43">
        <v>14911.2</v>
      </c>
      <c r="I58" s="43">
        <v>0</v>
      </c>
    </row>
    <row r="59" spans="2:9" x14ac:dyDescent="0.25">
      <c r="B59" s="124"/>
      <c r="C59" s="125"/>
      <c r="D59" s="126">
        <v>3232</v>
      </c>
      <c r="E59" s="87" t="s">
        <v>169</v>
      </c>
      <c r="F59" s="71">
        <v>0</v>
      </c>
      <c r="G59" s="43">
        <v>0</v>
      </c>
      <c r="H59" s="43">
        <v>2474.12</v>
      </c>
      <c r="I59" s="43">
        <v>0</v>
      </c>
    </row>
    <row r="60" spans="2:9" x14ac:dyDescent="0.25">
      <c r="B60" s="124"/>
      <c r="C60" s="125"/>
      <c r="D60" s="126">
        <v>3234</v>
      </c>
      <c r="E60" s="87" t="s">
        <v>170</v>
      </c>
      <c r="F60" s="71">
        <v>0</v>
      </c>
      <c r="G60" s="43">
        <v>0</v>
      </c>
      <c r="H60" s="43">
        <v>743.42</v>
      </c>
      <c r="I60" s="43">
        <v>0</v>
      </c>
    </row>
    <row r="61" spans="2:9" ht="16.899999999999999" customHeight="1" x14ac:dyDescent="0.25">
      <c r="B61" s="124" t="s">
        <v>17</v>
      </c>
      <c r="C61" s="125" t="s">
        <v>55</v>
      </c>
      <c r="D61" s="126"/>
      <c r="E61" s="87"/>
      <c r="F61" s="71"/>
      <c r="G61" s="43"/>
      <c r="H61" s="43"/>
      <c r="I61" s="43"/>
    </row>
    <row r="62" spans="2:9" ht="36.6" customHeight="1" x14ac:dyDescent="0.25">
      <c r="B62" s="165" t="s">
        <v>166</v>
      </c>
      <c r="C62" s="166"/>
      <c r="D62" s="167"/>
      <c r="E62" s="73" t="s">
        <v>171</v>
      </c>
      <c r="F62" s="72">
        <f>F63+F70+F85+F100+F105+F117+F122+F130+F137</f>
        <v>72322.479999999981</v>
      </c>
      <c r="G62" s="44">
        <v>0</v>
      </c>
      <c r="H62" s="44">
        <f>H63+H70+H85+H100+H105+H117+H122+H130+H137</f>
        <v>62605.63</v>
      </c>
      <c r="I62" s="44">
        <f>H62/F62*100</f>
        <v>86.564550883763957</v>
      </c>
    </row>
    <row r="63" spans="2:9" ht="31.15" customHeight="1" x14ac:dyDescent="0.25">
      <c r="B63" s="165" t="s">
        <v>262</v>
      </c>
      <c r="C63" s="166"/>
      <c r="D63" s="167"/>
      <c r="E63" s="73" t="s">
        <v>172</v>
      </c>
      <c r="F63" s="72">
        <v>200</v>
      </c>
      <c r="G63" s="44">
        <v>0</v>
      </c>
      <c r="H63" s="44">
        <v>200</v>
      </c>
      <c r="I63" s="44">
        <v>100</v>
      </c>
    </row>
    <row r="64" spans="2:9" ht="19.899999999999999" customHeight="1" x14ac:dyDescent="0.25">
      <c r="B64" s="165" t="s">
        <v>173</v>
      </c>
      <c r="C64" s="166"/>
      <c r="D64" s="167"/>
      <c r="E64" s="73" t="s">
        <v>168</v>
      </c>
      <c r="F64" s="72">
        <v>200</v>
      </c>
      <c r="G64" s="44">
        <v>0</v>
      </c>
      <c r="H64" s="44">
        <v>200</v>
      </c>
      <c r="I64" s="44">
        <v>100</v>
      </c>
    </row>
    <row r="65" spans="2:9" x14ac:dyDescent="0.25">
      <c r="B65" s="124"/>
      <c r="C65" s="125">
        <v>32</v>
      </c>
      <c r="D65" s="126" t="s">
        <v>55</v>
      </c>
      <c r="E65" s="73" t="s">
        <v>115</v>
      </c>
      <c r="F65" s="71">
        <v>0</v>
      </c>
      <c r="G65" s="43">
        <v>0</v>
      </c>
      <c r="H65" s="43">
        <v>0</v>
      </c>
      <c r="I65" s="43">
        <v>0</v>
      </c>
    </row>
    <row r="66" spans="2:9" ht="18.600000000000001" customHeight="1" x14ac:dyDescent="0.25">
      <c r="B66" s="124"/>
      <c r="C66" s="125"/>
      <c r="D66" s="126">
        <v>3232</v>
      </c>
      <c r="E66" s="87" t="s">
        <v>169</v>
      </c>
      <c r="F66" s="71">
        <v>0</v>
      </c>
      <c r="G66" s="43">
        <v>0</v>
      </c>
      <c r="H66" s="43">
        <v>0</v>
      </c>
      <c r="I66" s="43">
        <v>0</v>
      </c>
    </row>
    <row r="67" spans="2:9" ht="35.450000000000003" customHeight="1" x14ac:dyDescent="0.25">
      <c r="B67" s="124"/>
      <c r="C67" s="125">
        <v>37</v>
      </c>
      <c r="D67" s="126" t="s">
        <v>55</v>
      </c>
      <c r="E67" s="87" t="s">
        <v>174</v>
      </c>
      <c r="F67" s="71">
        <v>200</v>
      </c>
      <c r="G67" s="43">
        <v>0</v>
      </c>
      <c r="H67" s="43">
        <v>200</v>
      </c>
      <c r="I67" s="43">
        <v>0</v>
      </c>
    </row>
    <row r="68" spans="2:9" x14ac:dyDescent="0.25">
      <c r="B68" s="124"/>
      <c r="C68" s="125"/>
      <c r="D68" s="126">
        <v>3722</v>
      </c>
      <c r="E68" s="96" t="s">
        <v>175</v>
      </c>
      <c r="F68" s="71">
        <v>0</v>
      </c>
      <c r="G68" s="43">
        <v>0</v>
      </c>
      <c r="H68" s="43">
        <v>200</v>
      </c>
      <c r="I68" s="43">
        <v>0</v>
      </c>
    </row>
    <row r="69" spans="2:9" ht="19.149999999999999" customHeight="1" x14ac:dyDescent="0.25">
      <c r="B69" s="124" t="s">
        <v>17</v>
      </c>
      <c r="C69" s="125"/>
      <c r="D69" s="126"/>
      <c r="E69" s="96"/>
      <c r="F69" s="71"/>
      <c r="G69" s="43"/>
      <c r="H69" s="43"/>
      <c r="I69" s="43"/>
    </row>
    <row r="70" spans="2:9" ht="25.15" customHeight="1" x14ac:dyDescent="0.25">
      <c r="B70" s="165" t="s">
        <v>263</v>
      </c>
      <c r="C70" s="166"/>
      <c r="D70" s="167"/>
      <c r="E70" s="73" t="s">
        <v>176</v>
      </c>
      <c r="F70" s="72">
        <v>5895.51</v>
      </c>
      <c r="G70" s="44">
        <v>0</v>
      </c>
      <c r="H70" s="44">
        <f>H71</f>
        <v>3604.04</v>
      </c>
      <c r="I70" s="44">
        <f>H70/F70*100</f>
        <v>61.131946175988162</v>
      </c>
    </row>
    <row r="71" spans="2:9" ht="17.45" customHeight="1" x14ac:dyDescent="0.25">
      <c r="B71" s="165" t="s">
        <v>178</v>
      </c>
      <c r="C71" s="166"/>
      <c r="D71" s="167"/>
      <c r="E71" s="73" t="s">
        <v>177</v>
      </c>
      <c r="F71" s="72">
        <v>5895.51</v>
      </c>
      <c r="G71" s="44">
        <v>0</v>
      </c>
      <c r="H71" s="44">
        <f>H72+H79</f>
        <v>3604.04</v>
      </c>
      <c r="I71" s="44">
        <f>H71/F71*100</f>
        <v>61.131946175988162</v>
      </c>
    </row>
    <row r="72" spans="2:9" ht="17.45" customHeight="1" x14ac:dyDescent="0.25">
      <c r="B72" s="127"/>
      <c r="C72" s="128">
        <v>32</v>
      </c>
      <c r="D72" s="129"/>
      <c r="E72" s="48" t="s">
        <v>115</v>
      </c>
      <c r="F72" s="72">
        <v>5895.51</v>
      </c>
      <c r="G72" s="44">
        <v>0</v>
      </c>
      <c r="H72" s="44">
        <f>H73+H74+H75+H76+H77+H78</f>
        <v>3474.64</v>
      </c>
      <c r="I72" s="44">
        <f>H72/F72*100</f>
        <v>58.937055487990008</v>
      </c>
    </row>
    <row r="73" spans="2:9" ht="13.15" customHeight="1" x14ac:dyDescent="0.25">
      <c r="B73" s="68"/>
      <c r="C73" s="69"/>
      <c r="D73" s="70">
        <v>3211</v>
      </c>
      <c r="E73" s="18" t="s">
        <v>72</v>
      </c>
      <c r="F73" s="71">
        <v>0</v>
      </c>
      <c r="G73" s="43">
        <v>0</v>
      </c>
      <c r="H73" s="43">
        <v>197.07</v>
      </c>
      <c r="I73" s="43">
        <v>0</v>
      </c>
    </row>
    <row r="74" spans="2:9" ht="17.45" customHeight="1" x14ac:dyDescent="0.25">
      <c r="B74" s="124"/>
      <c r="C74" s="125"/>
      <c r="D74" s="126">
        <v>3221</v>
      </c>
      <c r="E74" s="87" t="s">
        <v>77</v>
      </c>
      <c r="F74" s="71">
        <v>0</v>
      </c>
      <c r="G74" s="43">
        <v>0</v>
      </c>
      <c r="H74" s="43">
        <v>2016.8</v>
      </c>
      <c r="I74" s="43">
        <v>0</v>
      </c>
    </row>
    <row r="75" spans="2:9" ht="17.45" customHeight="1" x14ac:dyDescent="0.25">
      <c r="B75" s="124"/>
      <c r="C75" s="125"/>
      <c r="D75" s="126">
        <v>3223</v>
      </c>
      <c r="E75" s="87" t="s">
        <v>79</v>
      </c>
      <c r="F75" s="71">
        <v>0</v>
      </c>
      <c r="G75" s="43">
        <v>0</v>
      </c>
      <c r="H75" s="43">
        <v>34.5</v>
      </c>
      <c r="I75" s="43">
        <v>0</v>
      </c>
    </row>
    <row r="76" spans="2:9" ht="17.45" customHeight="1" x14ac:dyDescent="0.25">
      <c r="B76" s="124"/>
      <c r="C76" s="125"/>
      <c r="D76" s="126">
        <v>3237</v>
      </c>
      <c r="E76" s="87" t="s">
        <v>87</v>
      </c>
      <c r="F76" s="71"/>
      <c r="G76" s="43"/>
      <c r="H76" s="43">
        <v>502.11</v>
      </c>
      <c r="I76" s="43">
        <v>0</v>
      </c>
    </row>
    <row r="77" spans="2:9" ht="17.45" customHeight="1" x14ac:dyDescent="0.25">
      <c r="B77" s="124"/>
      <c r="C77" s="125"/>
      <c r="D77" s="126">
        <v>3236</v>
      </c>
      <c r="E77" s="87" t="s">
        <v>179</v>
      </c>
      <c r="F77" s="71">
        <v>0</v>
      </c>
      <c r="G77" s="43">
        <v>0</v>
      </c>
      <c r="H77" s="43">
        <v>558.26</v>
      </c>
      <c r="I77" s="43">
        <v>0</v>
      </c>
    </row>
    <row r="78" spans="2:9" ht="17.45" customHeight="1" x14ac:dyDescent="0.25">
      <c r="B78" s="124"/>
      <c r="C78" s="125"/>
      <c r="D78" s="126">
        <v>3238</v>
      </c>
      <c r="E78" s="87" t="s">
        <v>117</v>
      </c>
      <c r="F78" s="71">
        <v>0</v>
      </c>
      <c r="G78" s="43">
        <v>0</v>
      </c>
      <c r="H78" s="43">
        <v>165.9</v>
      </c>
      <c r="I78" s="43">
        <v>0</v>
      </c>
    </row>
    <row r="79" spans="2:9" ht="27.6" customHeight="1" x14ac:dyDescent="0.25">
      <c r="B79" s="118"/>
      <c r="C79" s="119">
        <v>42</v>
      </c>
      <c r="D79" s="120"/>
      <c r="E79" s="73" t="s">
        <v>98</v>
      </c>
      <c r="F79" s="72">
        <v>0</v>
      </c>
      <c r="G79" s="44">
        <v>0</v>
      </c>
      <c r="H79" s="44">
        <v>129.4</v>
      </c>
      <c r="I79" s="44">
        <v>0</v>
      </c>
    </row>
    <row r="80" spans="2:9" ht="24.6" customHeight="1" x14ac:dyDescent="0.25">
      <c r="B80" s="124"/>
      <c r="C80" s="125"/>
      <c r="D80" s="126">
        <v>4241</v>
      </c>
      <c r="E80" s="87" t="s">
        <v>251</v>
      </c>
      <c r="F80" s="71">
        <v>0</v>
      </c>
      <c r="G80" s="43">
        <v>0</v>
      </c>
      <c r="H80" s="43">
        <v>129.4</v>
      </c>
      <c r="I80" s="43">
        <v>0</v>
      </c>
    </row>
    <row r="81" spans="2:9" ht="17.45" customHeight="1" x14ac:dyDescent="0.25">
      <c r="B81" s="165" t="s">
        <v>181</v>
      </c>
      <c r="C81" s="166"/>
      <c r="D81" s="167"/>
      <c r="E81" s="73" t="s">
        <v>180</v>
      </c>
      <c r="F81" s="72">
        <v>295.57</v>
      </c>
      <c r="G81" s="44">
        <v>0</v>
      </c>
      <c r="H81" s="44">
        <v>0</v>
      </c>
      <c r="I81" s="44">
        <v>100</v>
      </c>
    </row>
    <row r="82" spans="2:9" ht="14.45" customHeight="1" x14ac:dyDescent="0.25">
      <c r="B82" s="124"/>
      <c r="C82" s="125">
        <v>32</v>
      </c>
      <c r="D82" s="126" t="s">
        <v>55</v>
      </c>
      <c r="E82" s="48" t="s">
        <v>115</v>
      </c>
      <c r="F82" s="72">
        <v>295.57</v>
      </c>
      <c r="G82" s="44">
        <v>0</v>
      </c>
      <c r="H82" s="44">
        <v>0</v>
      </c>
      <c r="I82" s="44">
        <v>100</v>
      </c>
    </row>
    <row r="83" spans="2:9" ht="16.149999999999999" customHeight="1" x14ac:dyDescent="0.25">
      <c r="B83" s="118"/>
      <c r="C83" s="119"/>
      <c r="D83" s="126">
        <v>3222</v>
      </c>
      <c r="E83" s="87" t="s">
        <v>78</v>
      </c>
      <c r="F83" s="71">
        <v>0</v>
      </c>
      <c r="G83" s="43">
        <v>0</v>
      </c>
      <c r="H83" s="43">
        <v>0</v>
      </c>
      <c r="I83" s="43">
        <v>0</v>
      </c>
    </row>
    <row r="84" spans="2:9" ht="16.899999999999999" customHeight="1" x14ac:dyDescent="0.25">
      <c r="B84" s="124" t="s">
        <v>17</v>
      </c>
      <c r="C84" s="119"/>
      <c r="D84" s="120"/>
      <c r="E84" s="73"/>
      <c r="F84" s="72"/>
      <c r="G84" s="44"/>
      <c r="H84" s="44"/>
      <c r="I84" s="44"/>
    </row>
    <row r="85" spans="2:9" ht="17.45" customHeight="1" x14ac:dyDescent="0.25">
      <c r="B85" s="165" t="s">
        <v>183</v>
      </c>
      <c r="C85" s="166"/>
      <c r="D85" s="167"/>
      <c r="E85" s="73" t="s">
        <v>182</v>
      </c>
      <c r="F85" s="72">
        <f>F86+F89+F92</f>
        <v>57589.17</v>
      </c>
      <c r="G85" s="44">
        <v>0</v>
      </c>
      <c r="H85" s="44">
        <f>H86+H89+H92</f>
        <v>48748.619999999995</v>
      </c>
      <c r="I85" s="44">
        <f>H85/F85*100</f>
        <v>84.648936596933069</v>
      </c>
    </row>
    <row r="86" spans="2:9" ht="17.45" customHeight="1" x14ac:dyDescent="0.25">
      <c r="B86" s="165" t="s">
        <v>173</v>
      </c>
      <c r="C86" s="166"/>
      <c r="D86" s="167"/>
      <c r="E86" s="73" t="s">
        <v>168</v>
      </c>
      <c r="F86" s="116">
        <v>6970</v>
      </c>
      <c r="G86" s="53">
        <v>0</v>
      </c>
      <c r="H86" s="53">
        <v>6878.34</v>
      </c>
      <c r="I86" s="53">
        <f>H86/F86*100</f>
        <v>98.684935437589672</v>
      </c>
    </row>
    <row r="87" spans="2:9" ht="17.45" customHeight="1" x14ac:dyDescent="0.25">
      <c r="B87" s="118"/>
      <c r="C87" s="119">
        <v>31</v>
      </c>
      <c r="D87" s="120"/>
      <c r="E87" s="73" t="s">
        <v>160</v>
      </c>
      <c r="F87" s="116">
        <v>6970</v>
      </c>
      <c r="G87" s="53">
        <v>0</v>
      </c>
      <c r="H87" s="53">
        <v>6878.34</v>
      </c>
      <c r="I87" s="53">
        <f>H87/F87*100</f>
        <v>98.684935437589672</v>
      </c>
    </row>
    <row r="88" spans="2:9" ht="17.45" customHeight="1" x14ac:dyDescent="0.25">
      <c r="B88" s="124"/>
      <c r="C88" s="125"/>
      <c r="D88" s="126">
        <v>3111</v>
      </c>
      <c r="E88" s="87" t="s">
        <v>114</v>
      </c>
      <c r="F88" s="117">
        <v>0</v>
      </c>
      <c r="G88" s="55">
        <v>0</v>
      </c>
      <c r="H88" s="55">
        <v>6878.34</v>
      </c>
      <c r="I88" s="55">
        <v>0</v>
      </c>
    </row>
    <row r="89" spans="2:9" ht="17.45" customHeight="1" x14ac:dyDescent="0.25">
      <c r="B89" s="165" t="s">
        <v>178</v>
      </c>
      <c r="C89" s="166"/>
      <c r="D89" s="167"/>
      <c r="E89" s="73" t="s">
        <v>177</v>
      </c>
      <c r="F89" s="72">
        <v>900</v>
      </c>
      <c r="G89" s="44">
        <v>0</v>
      </c>
      <c r="H89" s="44">
        <v>0</v>
      </c>
      <c r="I89" s="44">
        <v>0</v>
      </c>
    </row>
    <row r="90" spans="2:9" ht="17.45" customHeight="1" x14ac:dyDescent="0.25">
      <c r="B90" s="124"/>
      <c r="C90" s="119">
        <v>32</v>
      </c>
      <c r="D90" s="126"/>
      <c r="E90" s="73" t="s">
        <v>115</v>
      </c>
      <c r="F90" s="72">
        <v>900</v>
      </c>
      <c r="G90" s="44">
        <v>0</v>
      </c>
      <c r="H90" s="44">
        <v>0</v>
      </c>
      <c r="I90" s="44">
        <v>0</v>
      </c>
    </row>
    <row r="91" spans="2:9" ht="17.45" customHeight="1" x14ac:dyDescent="0.25">
      <c r="B91" s="124"/>
      <c r="C91" s="125"/>
      <c r="D91" s="126">
        <v>3222</v>
      </c>
      <c r="E91" s="87" t="s">
        <v>184</v>
      </c>
      <c r="F91" s="71">
        <v>0</v>
      </c>
      <c r="G91" s="43">
        <v>0</v>
      </c>
      <c r="H91" s="43">
        <v>0</v>
      </c>
      <c r="I91" s="43">
        <v>0</v>
      </c>
    </row>
    <row r="92" spans="2:9" ht="17.45" customHeight="1" x14ac:dyDescent="0.25">
      <c r="B92" s="165" t="s">
        <v>181</v>
      </c>
      <c r="C92" s="166"/>
      <c r="D92" s="167"/>
      <c r="E92" s="73" t="s">
        <v>180</v>
      </c>
      <c r="F92" s="116">
        <v>49719.17</v>
      </c>
      <c r="G92" s="53">
        <v>0</v>
      </c>
      <c r="H92" s="53">
        <f>H93+H97</f>
        <v>41870.28</v>
      </c>
      <c r="I92" s="53">
        <f>H92/F92*100</f>
        <v>84.213553846534452</v>
      </c>
    </row>
    <row r="93" spans="2:9" ht="17.45" customHeight="1" x14ac:dyDescent="0.25">
      <c r="B93" s="118"/>
      <c r="C93" s="119">
        <v>31</v>
      </c>
      <c r="D93" s="120"/>
      <c r="E93" s="73" t="s">
        <v>160</v>
      </c>
      <c r="F93" s="116">
        <f>F92-F97</f>
        <v>49304.71</v>
      </c>
      <c r="G93" s="53">
        <v>0</v>
      </c>
      <c r="H93" s="53">
        <f>H94+H95+H96</f>
        <v>41359.440000000002</v>
      </c>
      <c r="I93" s="53">
        <f>H93/F93*100</f>
        <v>83.885373222963892</v>
      </c>
    </row>
    <row r="94" spans="2:9" ht="17.45" customHeight="1" x14ac:dyDescent="0.25">
      <c r="B94" s="124"/>
      <c r="C94" s="125"/>
      <c r="D94" s="126">
        <v>3111</v>
      </c>
      <c r="E94" s="87" t="s">
        <v>114</v>
      </c>
      <c r="F94" s="117">
        <v>0</v>
      </c>
      <c r="G94" s="55">
        <v>0</v>
      </c>
      <c r="H94" s="55">
        <v>32915.53</v>
      </c>
      <c r="I94" s="55">
        <v>0</v>
      </c>
    </row>
    <row r="95" spans="2:9" ht="17.45" customHeight="1" x14ac:dyDescent="0.25">
      <c r="B95" s="124"/>
      <c r="C95" s="125"/>
      <c r="D95" s="126">
        <v>3121</v>
      </c>
      <c r="E95" s="87" t="s">
        <v>68</v>
      </c>
      <c r="F95" s="117">
        <v>0</v>
      </c>
      <c r="G95" s="55">
        <v>0</v>
      </c>
      <c r="H95" s="55">
        <v>1877.93</v>
      </c>
      <c r="I95" s="55">
        <v>0</v>
      </c>
    </row>
    <row r="96" spans="2:9" ht="17.45" customHeight="1" x14ac:dyDescent="0.25">
      <c r="B96" s="124"/>
      <c r="C96" s="125"/>
      <c r="D96" s="126">
        <v>3132</v>
      </c>
      <c r="E96" s="87" t="s">
        <v>161</v>
      </c>
      <c r="F96" s="117">
        <v>0</v>
      </c>
      <c r="G96" s="55">
        <v>0</v>
      </c>
      <c r="H96" s="55">
        <v>6565.98</v>
      </c>
      <c r="I96" s="55">
        <v>0</v>
      </c>
    </row>
    <row r="97" spans="2:9" ht="17.45" customHeight="1" x14ac:dyDescent="0.25">
      <c r="B97" s="124"/>
      <c r="C97" s="119">
        <v>32</v>
      </c>
      <c r="D97" s="126"/>
      <c r="E97" s="73" t="s">
        <v>115</v>
      </c>
      <c r="F97" s="116">
        <v>414.46</v>
      </c>
      <c r="G97" s="53">
        <v>0</v>
      </c>
      <c r="H97" s="53">
        <v>510.84</v>
      </c>
      <c r="I97" s="53">
        <f>H97/F97*100</f>
        <v>123.25435506442118</v>
      </c>
    </row>
    <row r="98" spans="2:9" ht="17.45" customHeight="1" x14ac:dyDescent="0.25">
      <c r="B98" s="124"/>
      <c r="C98" s="125"/>
      <c r="D98" s="126">
        <v>3212</v>
      </c>
      <c r="E98" s="87" t="s">
        <v>162</v>
      </c>
      <c r="F98" s="117">
        <v>0</v>
      </c>
      <c r="G98" s="55">
        <v>0</v>
      </c>
      <c r="H98" s="55">
        <v>510.84</v>
      </c>
      <c r="I98" s="55">
        <v>0</v>
      </c>
    </row>
    <row r="99" spans="2:9" ht="18" customHeight="1" x14ac:dyDescent="0.25">
      <c r="B99" s="124" t="s">
        <v>17</v>
      </c>
      <c r="C99" s="125"/>
      <c r="D99" s="126" t="s">
        <v>55</v>
      </c>
      <c r="E99" s="87" t="s">
        <v>55</v>
      </c>
      <c r="F99" s="117"/>
      <c r="G99" s="55"/>
      <c r="H99" s="55"/>
      <c r="I99" s="55"/>
    </row>
    <row r="100" spans="2:9" ht="17.45" customHeight="1" x14ac:dyDescent="0.25">
      <c r="B100" s="165" t="s">
        <v>261</v>
      </c>
      <c r="C100" s="166"/>
      <c r="D100" s="167"/>
      <c r="E100" s="73" t="s">
        <v>185</v>
      </c>
      <c r="F100" s="116">
        <v>300</v>
      </c>
      <c r="G100" s="53">
        <v>0</v>
      </c>
      <c r="H100" s="53">
        <v>303.05</v>
      </c>
      <c r="I100" s="53">
        <f>H100/F100*100</f>
        <v>101.01666666666667</v>
      </c>
    </row>
    <row r="101" spans="2:9" ht="17.45" customHeight="1" x14ac:dyDescent="0.25">
      <c r="B101" s="165" t="s">
        <v>181</v>
      </c>
      <c r="C101" s="166"/>
      <c r="D101" s="167"/>
      <c r="E101" s="73" t="s">
        <v>180</v>
      </c>
      <c r="F101" s="116">
        <v>300</v>
      </c>
      <c r="G101" s="53">
        <v>0</v>
      </c>
      <c r="H101" s="53">
        <v>303.05</v>
      </c>
      <c r="I101" s="53">
        <f>H101/F101*100</f>
        <v>101.01666666666667</v>
      </c>
    </row>
    <row r="102" spans="2:9" ht="17.45" customHeight="1" x14ac:dyDescent="0.25">
      <c r="B102" s="118"/>
      <c r="C102" s="119">
        <v>32</v>
      </c>
      <c r="D102" s="120"/>
      <c r="E102" s="73" t="s">
        <v>115</v>
      </c>
      <c r="F102" s="116">
        <v>300</v>
      </c>
      <c r="G102" s="53">
        <v>0</v>
      </c>
      <c r="H102" s="53">
        <v>303.05</v>
      </c>
      <c r="I102" s="53">
        <f>H102/F102*100</f>
        <v>101.01666666666667</v>
      </c>
    </row>
    <row r="103" spans="2:9" ht="17.45" customHeight="1" x14ac:dyDescent="0.25">
      <c r="B103" s="124"/>
      <c r="C103" s="125"/>
      <c r="D103" s="126">
        <v>3239</v>
      </c>
      <c r="E103" s="87" t="s">
        <v>249</v>
      </c>
      <c r="F103" s="117">
        <v>0</v>
      </c>
      <c r="G103" s="55">
        <v>0</v>
      </c>
      <c r="H103" s="55">
        <v>303.05</v>
      </c>
      <c r="I103" s="55">
        <v>0</v>
      </c>
    </row>
    <row r="104" spans="2:9" ht="17.45" customHeight="1" x14ac:dyDescent="0.25">
      <c r="B104" s="124" t="s">
        <v>17</v>
      </c>
      <c r="C104" s="119"/>
      <c r="D104" s="120"/>
      <c r="E104" s="73"/>
      <c r="F104" s="72"/>
      <c r="G104" s="44"/>
      <c r="H104" s="44"/>
      <c r="I104" s="44"/>
    </row>
    <row r="105" spans="2:9" ht="17.45" customHeight="1" x14ac:dyDescent="0.25">
      <c r="B105" s="165" t="s">
        <v>187</v>
      </c>
      <c r="C105" s="166"/>
      <c r="D105" s="167"/>
      <c r="E105" s="73" t="s">
        <v>186</v>
      </c>
      <c r="F105" s="72">
        <v>912.71</v>
      </c>
      <c r="G105" s="44">
        <v>0</v>
      </c>
      <c r="H105" s="44">
        <f>H106+H111</f>
        <v>1729.26</v>
      </c>
      <c r="I105" s="44">
        <f>H105/F105*100</f>
        <v>189.4643424526958</v>
      </c>
    </row>
    <row r="106" spans="2:9" ht="17.45" customHeight="1" x14ac:dyDescent="0.25">
      <c r="B106" s="165" t="s">
        <v>181</v>
      </c>
      <c r="C106" s="166"/>
      <c r="D106" s="167"/>
      <c r="E106" s="73" t="s">
        <v>180</v>
      </c>
      <c r="F106" s="72">
        <v>912.71</v>
      </c>
      <c r="G106" s="44">
        <v>0</v>
      </c>
      <c r="H106" s="44">
        <f>H107</f>
        <v>939.26</v>
      </c>
      <c r="I106" s="44">
        <f>H106/F106*100</f>
        <v>102.90891959110779</v>
      </c>
    </row>
    <row r="107" spans="2:9" ht="17.45" customHeight="1" x14ac:dyDescent="0.25">
      <c r="B107" s="118"/>
      <c r="C107" s="119">
        <v>32</v>
      </c>
      <c r="D107" s="120"/>
      <c r="E107" s="73" t="s">
        <v>115</v>
      </c>
      <c r="F107" s="72">
        <v>912.71</v>
      </c>
      <c r="G107" s="44">
        <v>0</v>
      </c>
      <c r="H107" s="44">
        <f>H108+H109+H110</f>
        <v>939.26</v>
      </c>
      <c r="I107" s="44">
        <f>H107/F107*100</f>
        <v>102.90891959110779</v>
      </c>
    </row>
    <row r="108" spans="2:9" ht="17.45" customHeight="1" x14ac:dyDescent="0.25">
      <c r="B108" s="118"/>
      <c r="C108" s="119"/>
      <c r="D108" s="126">
        <v>3211</v>
      </c>
      <c r="E108" s="18" t="s">
        <v>72</v>
      </c>
      <c r="F108" s="71">
        <v>0</v>
      </c>
      <c r="G108" s="43">
        <v>0</v>
      </c>
      <c r="H108" s="43">
        <v>26.55</v>
      </c>
      <c r="I108" s="43">
        <v>0</v>
      </c>
    </row>
    <row r="109" spans="2:9" ht="17.45" customHeight="1" x14ac:dyDescent="0.25">
      <c r="B109" s="118"/>
      <c r="C109" s="119"/>
      <c r="D109" s="126">
        <v>3222</v>
      </c>
      <c r="E109" s="87" t="s">
        <v>78</v>
      </c>
      <c r="F109" s="71">
        <v>0</v>
      </c>
      <c r="G109" s="43">
        <v>0</v>
      </c>
      <c r="H109" s="43">
        <v>857.21</v>
      </c>
      <c r="I109" s="43">
        <v>0</v>
      </c>
    </row>
    <row r="110" spans="2:9" ht="17.45" customHeight="1" x14ac:dyDescent="0.25">
      <c r="B110" s="118"/>
      <c r="C110" s="119"/>
      <c r="D110" s="126">
        <v>3299</v>
      </c>
      <c r="E110" s="87" t="s">
        <v>93</v>
      </c>
      <c r="F110" s="71">
        <v>0</v>
      </c>
      <c r="G110" s="43">
        <v>0</v>
      </c>
      <c r="H110" s="43">
        <v>55.5</v>
      </c>
      <c r="I110" s="43">
        <v>0</v>
      </c>
    </row>
    <row r="111" spans="2:9" ht="17.45" customHeight="1" x14ac:dyDescent="0.25">
      <c r="B111" s="165" t="s">
        <v>178</v>
      </c>
      <c r="C111" s="166"/>
      <c r="D111" s="167"/>
      <c r="E111" s="73" t="s">
        <v>177</v>
      </c>
      <c r="F111" s="72">
        <v>0</v>
      </c>
      <c r="G111" s="44">
        <v>0</v>
      </c>
      <c r="H111" s="44">
        <f>H112+H114</f>
        <v>790</v>
      </c>
      <c r="I111" s="44">
        <v>0</v>
      </c>
    </row>
    <row r="112" spans="2:9" ht="17.45" customHeight="1" x14ac:dyDescent="0.25">
      <c r="B112" s="118"/>
      <c r="C112" s="119">
        <v>32</v>
      </c>
      <c r="D112" s="126"/>
      <c r="E112" s="73" t="s">
        <v>115</v>
      </c>
      <c r="F112" s="72">
        <v>0</v>
      </c>
      <c r="G112" s="44">
        <v>0</v>
      </c>
      <c r="H112" s="44">
        <v>300</v>
      </c>
      <c r="I112" s="44">
        <v>0</v>
      </c>
    </row>
    <row r="113" spans="2:9" ht="17.45" customHeight="1" x14ac:dyDescent="0.25">
      <c r="B113" s="118"/>
      <c r="C113" s="119"/>
      <c r="D113" s="126">
        <v>3292</v>
      </c>
      <c r="E113" s="87" t="s">
        <v>170</v>
      </c>
      <c r="F113" s="71">
        <v>0</v>
      </c>
      <c r="G113" s="43">
        <v>0</v>
      </c>
      <c r="H113" s="43">
        <v>300</v>
      </c>
      <c r="I113" s="43">
        <v>0</v>
      </c>
    </row>
    <row r="114" spans="2:9" ht="29.45" customHeight="1" x14ac:dyDescent="0.25">
      <c r="B114" s="118"/>
      <c r="C114" s="119">
        <v>37</v>
      </c>
      <c r="D114" s="126"/>
      <c r="E114" s="87" t="s">
        <v>138</v>
      </c>
      <c r="F114" s="72">
        <v>0</v>
      </c>
      <c r="G114" s="44">
        <v>0</v>
      </c>
      <c r="H114" s="44">
        <v>490</v>
      </c>
      <c r="I114" s="44">
        <v>0</v>
      </c>
    </row>
    <row r="115" spans="2:9" ht="17.45" customHeight="1" x14ac:dyDescent="0.25">
      <c r="B115" s="118"/>
      <c r="C115" s="119"/>
      <c r="D115" s="126">
        <v>3722</v>
      </c>
      <c r="E115" s="87" t="s">
        <v>250</v>
      </c>
      <c r="F115" s="71">
        <v>0</v>
      </c>
      <c r="G115" s="43">
        <v>0</v>
      </c>
      <c r="H115" s="43">
        <v>490</v>
      </c>
      <c r="I115" s="43">
        <v>0</v>
      </c>
    </row>
    <row r="116" spans="2:9" ht="18" customHeight="1" x14ac:dyDescent="0.25">
      <c r="B116" s="124" t="s">
        <v>17</v>
      </c>
      <c r="C116" s="119"/>
      <c r="D116" s="126"/>
      <c r="E116" s="87"/>
      <c r="F116" s="72"/>
      <c r="G116" s="44"/>
      <c r="H116" s="44"/>
      <c r="I116" s="44"/>
    </row>
    <row r="117" spans="2:9" ht="17.45" customHeight="1" x14ac:dyDescent="0.25">
      <c r="B117" s="171" t="s">
        <v>260</v>
      </c>
      <c r="C117" s="172"/>
      <c r="D117" s="173"/>
      <c r="E117" s="48" t="s">
        <v>188</v>
      </c>
      <c r="F117" s="116">
        <v>5538.29</v>
      </c>
      <c r="G117" s="53">
        <v>0</v>
      </c>
      <c r="H117" s="53">
        <v>5538.29</v>
      </c>
      <c r="I117" s="53">
        <f>H117/F117*100</f>
        <v>100</v>
      </c>
    </row>
    <row r="118" spans="2:9" ht="17.45" customHeight="1" x14ac:dyDescent="0.25">
      <c r="B118" s="165" t="s">
        <v>156</v>
      </c>
      <c r="C118" s="166"/>
      <c r="D118" s="167"/>
      <c r="E118" s="73" t="s">
        <v>157</v>
      </c>
      <c r="F118" s="116">
        <v>5538.29</v>
      </c>
      <c r="G118" s="53">
        <v>0</v>
      </c>
      <c r="H118" s="53">
        <v>5538.29</v>
      </c>
      <c r="I118" s="53">
        <f>H118/F118*100</f>
        <v>100</v>
      </c>
    </row>
    <row r="119" spans="2:9" ht="28.9" customHeight="1" x14ac:dyDescent="0.25">
      <c r="B119" s="118"/>
      <c r="C119" s="119">
        <v>42</v>
      </c>
      <c r="D119" s="120"/>
      <c r="E119" s="73" t="s">
        <v>98</v>
      </c>
      <c r="F119" s="116">
        <v>5538.29</v>
      </c>
      <c r="G119" s="53">
        <v>0</v>
      </c>
      <c r="H119" s="53">
        <v>5538.29</v>
      </c>
      <c r="I119" s="53">
        <f>H119/F119*100</f>
        <v>100</v>
      </c>
    </row>
    <row r="120" spans="2:9" ht="17.45" customHeight="1" x14ac:dyDescent="0.25">
      <c r="B120" s="124"/>
      <c r="C120" s="125"/>
      <c r="D120" s="126">
        <v>4241</v>
      </c>
      <c r="E120" s="87" t="s">
        <v>108</v>
      </c>
      <c r="F120" s="117">
        <v>0</v>
      </c>
      <c r="G120" s="55">
        <v>0</v>
      </c>
      <c r="H120" s="55">
        <v>5538.29</v>
      </c>
      <c r="I120" s="55">
        <v>0</v>
      </c>
    </row>
    <row r="121" spans="2:9" ht="17.45" customHeight="1" x14ac:dyDescent="0.25">
      <c r="B121" s="124" t="s">
        <v>17</v>
      </c>
      <c r="C121" s="119"/>
      <c r="D121" s="120"/>
      <c r="E121" s="73"/>
      <c r="F121" s="101"/>
      <c r="G121" s="90"/>
      <c r="H121" s="90"/>
      <c r="I121" s="90"/>
    </row>
    <row r="122" spans="2:9" ht="24.6" customHeight="1" x14ac:dyDescent="0.25">
      <c r="B122" s="165" t="s">
        <v>259</v>
      </c>
      <c r="C122" s="166"/>
      <c r="D122" s="167"/>
      <c r="E122" s="73" t="s">
        <v>189</v>
      </c>
      <c r="F122" s="72">
        <f>F123</f>
        <v>132.72999999999999</v>
      </c>
      <c r="G122" s="44">
        <v>0</v>
      </c>
      <c r="H122" s="44">
        <f>H123</f>
        <v>366.6</v>
      </c>
      <c r="I122" s="44">
        <f>H122/F122*100</f>
        <v>276.19980411361411</v>
      </c>
    </row>
    <row r="123" spans="2:9" ht="17.45" customHeight="1" x14ac:dyDescent="0.25">
      <c r="B123" s="165" t="s">
        <v>191</v>
      </c>
      <c r="C123" s="166"/>
      <c r="D123" s="167"/>
      <c r="E123" s="73" t="s">
        <v>190</v>
      </c>
      <c r="F123" s="72">
        <v>132.72999999999999</v>
      </c>
      <c r="G123" s="44">
        <v>0</v>
      </c>
      <c r="H123" s="44">
        <f>H124+H127</f>
        <v>366.6</v>
      </c>
      <c r="I123" s="44">
        <f>H123/F123*100</f>
        <v>276.19980411361411</v>
      </c>
    </row>
    <row r="124" spans="2:9" ht="17.45" customHeight="1" x14ac:dyDescent="0.25">
      <c r="B124" s="118"/>
      <c r="C124" s="119">
        <v>32</v>
      </c>
      <c r="D124" s="120"/>
      <c r="E124" s="48" t="s">
        <v>115</v>
      </c>
      <c r="F124" s="72">
        <v>132.72999999999999</v>
      </c>
      <c r="G124" s="44">
        <v>0</v>
      </c>
      <c r="H124" s="44">
        <v>116.6</v>
      </c>
      <c r="I124" s="44">
        <f>H124/F124*100</f>
        <v>87.847509982671596</v>
      </c>
    </row>
    <row r="125" spans="2:9" ht="17.45" customHeight="1" x14ac:dyDescent="0.25">
      <c r="B125" s="118"/>
      <c r="C125" s="119"/>
      <c r="D125" s="126">
        <v>3211</v>
      </c>
      <c r="E125" s="49" t="s">
        <v>72</v>
      </c>
      <c r="F125" s="71">
        <v>0</v>
      </c>
      <c r="G125" s="43">
        <v>0</v>
      </c>
      <c r="H125" s="43">
        <v>0</v>
      </c>
      <c r="I125" s="43">
        <v>0</v>
      </c>
    </row>
    <row r="126" spans="2:9" ht="17.45" customHeight="1" x14ac:dyDescent="0.25">
      <c r="B126" s="118"/>
      <c r="C126" s="119"/>
      <c r="D126" s="126">
        <v>3239</v>
      </c>
      <c r="E126" s="49" t="s">
        <v>249</v>
      </c>
      <c r="F126" s="71">
        <v>0</v>
      </c>
      <c r="G126" s="43">
        <v>0</v>
      </c>
      <c r="H126" s="43">
        <v>116.6</v>
      </c>
      <c r="I126" s="43">
        <v>0</v>
      </c>
    </row>
    <row r="127" spans="2:9" ht="27.6" customHeight="1" x14ac:dyDescent="0.25">
      <c r="B127" s="118"/>
      <c r="C127" s="119">
        <v>37</v>
      </c>
      <c r="D127" s="120"/>
      <c r="E127" s="87" t="s">
        <v>138</v>
      </c>
      <c r="F127" s="72">
        <v>0</v>
      </c>
      <c r="G127" s="44">
        <v>0</v>
      </c>
      <c r="H127" s="44">
        <v>250</v>
      </c>
      <c r="I127" s="44">
        <v>0</v>
      </c>
    </row>
    <row r="128" spans="2:9" ht="17.45" customHeight="1" x14ac:dyDescent="0.25">
      <c r="B128" s="118"/>
      <c r="C128" s="119"/>
      <c r="D128" s="126">
        <v>3722</v>
      </c>
      <c r="E128" s="87" t="s">
        <v>175</v>
      </c>
      <c r="F128" s="71">
        <v>0</v>
      </c>
      <c r="G128" s="43">
        <v>0</v>
      </c>
      <c r="H128" s="43">
        <v>250</v>
      </c>
      <c r="I128" s="43">
        <v>0</v>
      </c>
    </row>
    <row r="129" spans="2:9" ht="18.600000000000001" customHeight="1" x14ac:dyDescent="0.25">
      <c r="B129" s="124" t="s">
        <v>17</v>
      </c>
      <c r="C129" s="119"/>
      <c r="D129" s="120"/>
      <c r="E129" s="73"/>
      <c r="F129" s="72"/>
      <c r="G129" s="44"/>
      <c r="H129" s="44" t="s">
        <v>55</v>
      </c>
      <c r="I129" s="44"/>
    </row>
    <row r="130" spans="2:9" ht="17.45" customHeight="1" x14ac:dyDescent="0.25">
      <c r="B130" s="165" t="s">
        <v>258</v>
      </c>
      <c r="C130" s="166"/>
      <c r="D130" s="167"/>
      <c r="E130" s="48" t="s">
        <v>192</v>
      </c>
      <c r="F130" s="116">
        <v>929.06</v>
      </c>
      <c r="G130" s="53">
        <v>0</v>
      </c>
      <c r="H130" s="53">
        <f>H131</f>
        <v>929.06</v>
      </c>
      <c r="I130" s="53">
        <v>100</v>
      </c>
    </row>
    <row r="131" spans="2:9" ht="17.45" customHeight="1" x14ac:dyDescent="0.25">
      <c r="B131" s="165" t="s">
        <v>173</v>
      </c>
      <c r="C131" s="166"/>
      <c r="D131" s="167"/>
      <c r="E131" s="48" t="s">
        <v>168</v>
      </c>
      <c r="F131" s="116">
        <v>929.06</v>
      </c>
      <c r="G131" s="53">
        <v>0</v>
      </c>
      <c r="H131" s="53">
        <f>H132</f>
        <v>929.06</v>
      </c>
      <c r="I131" s="53">
        <v>100</v>
      </c>
    </row>
    <row r="132" spans="2:9" ht="17.45" customHeight="1" x14ac:dyDescent="0.25">
      <c r="B132" s="118"/>
      <c r="C132" s="119">
        <v>32</v>
      </c>
      <c r="D132" s="120"/>
      <c r="E132" s="49" t="s">
        <v>115</v>
      </c>
      <c r="F132" s="116">
        <v>929.06</v>
      </c>
      <c r="G132" s="53">
        <v>0</v>
      </c>
      <c r="H132" s="53">
        <f>H133+H134+H135</f>
        <v>929.06</v>
      </c>
      <c r="I132" s="53">
        <v>100</v>
      </c>
    </row>
    <row r="133" spans="2:9" ht="17.45" customHeight="1" x14ac:dyDescent="0.25">
      <c r="B133" s="124"/>
      <c r="C133" s="125"/>
      <c r="D133" s="126">
        <v>3221</v>
      </c>
      <c r="E133" s="49" t="s">
        <v>77</v>
      </c>
      <c r="F133" s="117">
        <v>0</v>
      </c>
      <c r="G133" s="55">
        <v>0</v>
      </c>
      <c r="H133" s="55">
        <v>331.81</v>
      </c>
      <c r="I133" s="55">
        <v>0</v>
      </c>
    </row>
    <row r="134" spans="2:9" ht="17.45" customHeight="1" x14ac:dyDescent="0.25">
      <c r="B134" s="124"/>
      <c r="C134" s="125"/>
      <c r="D134" s="126">
        <v>3231</v>
      </c>
      <c r="E134" s="49" t="s">
        <v>119</v>
      </c>
      <c r="F134" s="117">
        <v>0</v>
      </c>
      <c r="G134" s="55">
        <v>0</v>
      </c>
      <c r="H134" s="55">
        <v>199.08</v>
      </c>
      <c r="I134" s="55">
        <v>0</v>
      </c>
    </row>
    <row r="135" spans="2:9" ht="17.45" customHeight="1" x14ac:dyDescent="0.25">
      <c r="B135" s="124"/>
      <c r="C135" s="125"/>
      <c r="D135" s="126">
        <v>3233</v>
      </c>
      <c r="E135" s="49" t="s">
        <v>86</v>
      </c>
      <c r="F135" s="117">
        <v>0</v>
      </c>
      <c r="G135" s="55">
        <v>0</v>
      </c>
      <c r="H135" s="55">
        <v>398.17</v>
      </c>
      <c r="I135" s="55">
        <v>0</v>
      </c>
    </row>
    <row r="136" spans="2:9" ht="15.6" customHeight="1" x14ac:dyDescent="0.25">
      <c r="B136" s="124" t="s">
        <v>17</v>
      </c>
      <c r="C136" s="119"/>
      <c r="D136" s="120"/>
      <c r="E136" s="102"/>
      <c r="F136" s="101"/>
      <c r="G136" s="90"/>
      <c r="H136" s="90"/>
      <c r="I136" s="90"/>
    </row>
    <row r="137" spans="2:9" ht="17.45" customHeight="1" x14ac:dyDescent="0.25">
      <c r="B137" s="165" t="s">
        <v>194</v>
      </c>
      <c r="C137" s="166"/>
      <c r="D137" s="167"/>
      <c r="E137" s="73" t="s">
        <v>193</v>
      </c>
      <c r="F137" s="116">
        <v>825.01</v>
      </c>
      <c r="G137" s="53">
        <v>0</v>
      </c>
      <c r="H137" s="53">
        <v>1186.71</v>
      </c>
      <c r="I137" s="53">
        <f>H137/F137*100</f>
        <v>143.84189282554152</v>
      </c>
    </row>
    <row r="138" spans="2:9" ht="17.45" customHeight="1" x14ac:dyDescent="0.25">
      <c r="B138" s="165" t="s">
        <v>195</v>
      </c>
      <c r="C138" s="166"/>
      <c r="D138" s="167"/>
      <c r="E138" s="73" t="s">
        <v>196</v>
      </c>
      <c r="F138" s="116">
        <v>825.01</v>
      </c>
      <c r="G138" s="53">
        <v>0</v>
      </c>
      <c r="H138" s="53">
        <v>1186.71</v>
      </c>
      <c r="I138" s="53">
        <f>H138/F138*100</f>
        <v>143.84189282554152</v>
      </c>
    </row>
    <row r="139" spans="2:9" ht="12.6" customHeight="1" x14ac:dyDescent="0.25">
      <c r="B139" s="118"/>
      <c r="C139" s="119">
        <v>32</v>
      </c>
      <c r="D139" s="120"/>
      <c r="E139" s="49" t="s">
        <v>115</v>
      </c>
      <c r="F139" s="116">
        <v>825.01</v>
      </c>
      <c r="G139" s="53">
        <v>0</v>
      </c>
      <c r="H139" s="53">
        <v>1186.71</v>
      </c>
      <c r="I139" s="53">
        <f>H139/F139*100</f>
        <v>143.84189282554152</v>
      </c>
    </row>
    <row r="140" spans="2:9" ht="18" customHeight="1" x14ac:dyDescent="0.25">
      <c r="B140" s="124"/>
      <c r="C140" s="125"/>
      <c r="D140" s="126">
        <v>3222</v>
      </c>
      <c r="E140" s="87" t="s">
        <v>78</v>
      </c>
      <c r="F140" s="117">
        <v>0</v>
      </c>
      <c r="G140" s="55">
        <v>0</v>
      </c>
      <c r="H140" s="55">
        <v>1186.71</v>
      </c>
      <c r="I140" s="55">
        <v>0</v>
      </c>
    </row>
    <row r="141" spans="2:9" ht="16.899999999999999" customHeight="1" x14ac:dyDescent="0.25">
      <c r="B141" s="168" t="s">
        <v>17</v>
      </c>
      <c r="C141" s="169"/>
      <c r="D141" s="170"/>
      <c r="E141" s="73"/>
      <c r="F141" s="72"/>
      <c r="G141" s="44"/>
      <c r="H141" s="44"/>
      <c r="I141" s="44"/>
    </row>
    <row r="142" spans="2:9" ht="17.45" customHeight="1" x14ac:dyDescent="0.25">
      <c r="B142" s="165" t="s">
        <v>197</v>
      </c>
      <c r="C142" s="166"/>
      <c r="D142" s="167"/>
      <c r="E142" s="73" t="s">
        <v>198</v>
      </c>
      <c r="F142" s="72">
        <f>F143+F149+F154+F159</f>
        <v>23294.080000000002</v>
      </c>
      <c r="G142" s="44">
        <v>0</v>
      </c>
      <c r="H142" s="44">
        <f>H143+H149+H154+H159</f>
        <v>22735.870000000003</v>
      </c>
      <c r="I142" s="44">
        <f>H142/F142*100</f>
        <v>97.603640066489007</v>
      </c>
    </row>
    <row r="143" spans="2:9" ht="17.45" customHeight="1" x14ac:dyDescent="0.25">
      <c r="B143" s="165" t="s">
        <v>200</v>
      </c>
      <c r="C143" s="166"/>
      <c r="D143" s="167"/>
      <c r="E143" s="73" t="s">
        <v>199</v>
      </c>
      <c r="F143" s="116">
        <v>1832</v>
      </c>
      <c r="G143" s="53">
        <v>0</v>
      </c>
      <c r="H143" s="53">
        <f>H144</f>
        <v>1964.31</v>
      </c>
      <c r="I143" s="53">
        <f>H143/F143*100</f>
        <v>107.2221615720524</v>
      </c>
    </row>
    <row r="144" spans="2:9" ht="17.45" customHeight="1" x14ac:dyDescent="0.25">
      <c r="B144" s="165" t="s">
        <v>173</v>
      </c>
      <c r="C144" s="166"/>
      <c r="D144" s="167"/>
      <c r="E144" s="73" t="s">
        <v>168</v>
      </c>
      <c r="F144" s="116">
        <v>1832</v>
      </c>
      <c r="G144" s="53">
        <v>0</v>
      </c>
      <c r="H144" s="53">
        <f>H145</f>
        <v>1964.31</v>
      </c>
      <c r="I144" s="53">
        <f>H144/F144*100</f>
        <v>107.2221615720524</v>
      </c>
    </row>
    <row r="145" spans="2:9" ht="17.45" customHeight="1" x14ac:dyDescent="0.25">
      <c r="B145" s="118"/>
      <c r="C145" s="119">
        <v>31</v>
      </c>
      <c r="D145" s="120"/>
      <c r="E145" s="73" t="s">
        <v>160</v>
      </c>
      <c r="F145" s="116">
        <v>1832</v>
      </c>
      <c r="G145" s="53">
        <v>0</v>
      </c>
      <c r="H145" s="53">
        <f>H146+H147</f>
        <v>1964.31</v>
      </c>
      <c r="I145" s="53">
        <f>H145/F145*100</f>
        <v>107.2221615720524</v>
      </c>
    </row>
    <row r="146" spans="2:9" ht="17.45" customHeight="1" x14ac:dyDescent="0.25">
      <c r="B146" s="118"/>
      <c r="C146" s="125"/>
      <c r="D146" s="126">
        <v>3111</v>
      </c>
      <c r="E146" s="87" t="s">
        <v>114</v>
      </c>
      <c r="F146" s="117">
        <v>0</v>
      </c>
      <c r="G146" s="55">
        <v>0</v>
      </c>
      <c r="H146" s="55">
        <v>1686.07</v>
      </c>
      <c r="I146" s="55">
        <v>0</v>
      </c>
    </row>
    <row r="147" spans="2:9" ht="17.45" customHeight="1" x14ac:dyDescent="0.25">
      <c r="B147" s="118"/>
      <c r="C147" s="125"/>
      <c r="D147" s="126">
        <v>3132</v>
      </c>
      <c r="E147" s="87" t="s">
        <v>161</v>
      </c>
      <c r="F147" s="117">
        <v>0</v>
      </c>
      <c r="G147" s="55">
        <v>0</v>
      </c>
      <c r="H147" s="55">
        <v>278.24</v>
      </c>
      <c r="I147" s="55">
        <v>0</v>
      </c>
    </row>
    <row r="148" spans="2:9" ht="18.600000000000001" customHeight="1" x14ac:dyDescent="0.25">
      <c r="B148" s="124" t="s">
        <v>17</v>
      </c>
      <c r="C148" s="119"/>
      <c r="D148" s="120"/>
      <c r="E148" s="73"/>
      <c r="F148" s="116"/>
      <c r="G148" s="53"/>
      <c r="H148" s="53"/>
      <c r="I148" s="53"/>
    </row>
    <row r="149" spans="2:9" ht="17.45" customHeight="1" x14ac:dyDescent="0.25">
      <c r="B149" s="165" t="s">
        <v>267</v>
      </c>
      <c r="C149" s="166"/>
      <c r="D149" s="167"/>
      <c r="E149" s="73" t="s">
        <v>201</v>
      </c>
      <c r="F149" s="116">
        <v>43</v>
      </c>
      <c r="G149" s="53">
        <v>0</v>
      </c>
      <c r="H149" s="53">
        <v>52</v>
      </c>
      <c r="I149" s="53">
        <f>H149/F149*100</f>
        <v>120.93023255813952</v>
      </c>
    </row>
    <row r="150" spans="2:9" ht="17.45" customHeight="1" x14ac:dyDescent="0.25">
      <c r="B150" s="165" t="s">
        <v>195</v>
      </c>
      <c r="C150" s="166"/>
      <c r="D150" s="167"/>
      <c r="E150" s="73" t="s">
        <v>196</v>
      </c>
      <c r="F150" s="116">
        <v>43</v>
      </c>
      <c r="G150" s="53">
        <v>0</v>
      </c>
      <c r="H150" s="53">
        <v>52</v>
      </c>
      <c r="I150" s="53">
        <f>H150/F150*100</f>
        <v>120.93023255813952</v>
      </c>
    </row>
    <row r="151" spans="2:9" ht="17.45" customHeight="1" x14ac:dyDescent="0.25">
      <c r="B151" s="118"/>
      <c r="C151" s="119">
        <v>32</v>
      </c>
      <c r="D151" s="120"/>
      <c r="E151" s="73" t="s">
        <v>115</v>
      </c>
      <c r="F151" s="116">
        <v>43</v>
      </c>
      <c r="G151" s="53">
        <v>0</v>
      </c>
      <c r="H151" s="53">
        <v>52</v>
      </c>
      <c r="I151" s="53">
        <f>H151/F151*100</f>
        <v>120.93023255813952</v>
      </c>
    </row>
    <row r="152" spans="2:9" ht="17.45" customHeight="1" x14ac:dyDescent="0.25">
      <c r="B152" s="118"/>
      <c r="C152" s="125"/>
      <c r="D152" s="126">
        <v>3222</v>
      </c>
      <c r="E152" s="87" t="s">
        <v>234</v>
      </c>
      <c r="F152" s="117">
        <v>0</v>
      </c>
      <c r="G152" s="55">
        <v>0</v>
      </c>
      <c r="H152" s="55">
        <v>52</v>
      </c>
      <c r="I152" s="55">
        <v>0</v>
      </c>
    </row>
    <row r="153" spans="2:9" ht="18.600000000000001" customHeight="1" x14ac:dyDescent="0.25">
      <c r="B153" s="124" t="s">
        <v>17</v>
      </c>
      <c r="C153" s="119"/>
      <c r="D153" s="120"/>
      <c r="E153" s="73"/>
      <c r="F153" s="116"/>
      <c r="G153" s="53"/>
      <c r="H153" s="53"/>
      <c r="I153" s="53"/>
    </row>
    <row r="154" spans="2:9" ht="17.45" customHeight="1" x14ac:dyDescent="0.25">
      <c r="B154" s="165" t="s">
        <v>202</v>
      </c>
      <c r="C154" s="166"/>
      <c r="D154" s="167"/>
      <c r="E154" s="73" t="s">
        <v>203</v>
      </c>
      <c r="F154" s="116">
        <v>21205</v>
      </c>
      <c r="G154" s="53">
        <v>0</v>
      </c>
      <c r="H154" s="53">
        <v>20505.48</v>
      </c>
      <c r="I154" s="53">
        <f>H154/F154*100</f>
        <v>96.701155387880206</v>
      </c>
    </row>
    <row r="155" spans="2:9" ht="17.45" customHeight="1" x14ac:dyDescent="0.25">
      <c r="B155" s="165" t="s">
        <v>165</v>
      </c>
      <c r="C155" s="166"/>
      <c r="D155" s="167"/>
      <c r="E155" s="73" t="s">
        <v>204</v>
      </c>
      <c r="F155" s="116">
        <v>21205</v>
      </c>
      <c r="G155" s="53">
        <v>0</v>
      </c>
      <c r="H155" s="53">
        <v>20505.48</v>
      </c>
      <c r="I155" s="53">
        <f>H155/F155*100</f>
        <v>96.701155387880206</v>
      </c>
    </row>
    <row r="156" spans="2:9" ht="17.45" customHeight="1" x14ac:dyDescent="0.25">
      <c r="B156" s="118"/>
      <c r="C156" s="119">
        <v>32</v>
      </c>
      <c r="D156" s="120"/>
      <c r="E156" s="48" t="s">
        <v>115</v>
      </c>
      <c r="F156" s="116">
        <v>21205</v>
      </c>
      <c r="G156" s="53">
        <v>0</v>
      </c>
      <c r="H156" s="53">
        <v>20505.48</v>
      </c>
      <c r="I156" s="53">
        <f>H156/F156*100</f>
        <v>96.701155387880206</v>
      </c>
    </row>
    <row r="157" spans="2:9" ht="17.45" customHeight="1" x14ac:dyDescent="0.25">
      <c r="B157" s="118"/>
      <c r="C157" s="125"/>
      <c r="D157" s="126">
        <v>3222</v>
      </c>
      <c r="E157" s="87" t="s">
        <v>78</v>
      </c>
      <c r="F157" s="117">
        <v>0</v>
      </c>
      <c r="G157" s="55">
        <v>0</v>
      </c>
      <c r="H157" s="55">
        <v>20505.48</v>
      </c>
      <c r="I157" s="55">
        <v>0</v>
      </c>
    </row>
    <row r="158" spans="2:9" ht="16.149999999999999" customHeight="1" x14ac:dyDescent="0.25">
      <c r="B158" s="124" t="s">
        <v>17</v>
      </c>
      <c r="C158" s="119"/>
      <c r="D158" s="120"/>
      <c r="E158" s="73"/>
      <c r="F158" s="116"/>
      <c r="G158" s="53"/>
      <c r="H158" s="53"/>
      <c r="I158" s="53"/>
    </row>
    <row r="159" spans="2:9" ht="34.9" customHeight="1" x14ac:dyDescent="0.25">
      <c r="B159" s="165" t="s">
        <v>266</v>
      </c>
      <c r="C159" s="166"/>
      <c r="D159" s="167"/>
      <c r="E159" s="73" t="s">
        <v>205</v>
      </c>
      <c r="F159" s="116">
        <v>214.08</v>
      </c>
      <c r="G159" s="53">
        <v>0</v>
      </c>
      <c r="H159" s="53">
        <v>214.08</v>
      </c>
      <c r="I159" s="53">
        <v>100</v>
      </c>
    </row>
    <row r="160" spans="2:9" ht="30.6" customHeight="1" x14ac:dyDescent="0.25">
      <c r="B160" s="165" t="s">
        <v>206</v>
      </c>
      <c r="C160" s="166"/>
      <c r="D160" s="167"/>
      <c r="E160" s="73" t="s">
        <v>207</v>
      </c>
      <c r="F160" s="116">
        <v>214.08</v>
      </c>
      <c r="G160" s="53">
        <v>0</v>
      </c>
      <c r="H160" s="53">
        <v>214.08</v>
      </c>
      <c r="I160" s="53">
        <v>100</v>
      </c>
    </row>
    <row r="161" spans="2:9" ht="17.45" customHeight="1" x14ac:dyDescent="0.25">
      <c r="B161" s="118"/>
      <c r="C161" s="119">
        <v>38</v>
      </c>
      <c r="D161" s="120"/>
      <c r="E161" s="73" t="s">
        <v>65</v>
      </c>
      <c r="F161" s="116">
        <v>214.08</v>
      </c>
      <c r="G161" s="53">
        <v>0</v>
      </c>
      <c r="H161" s="53">
        <v>214.08</v>
      </c>
      <c r="I161" s="53">
        <v>100</v>
      </c>
    </row>
    <row r="162" spans="2:9" ht="17.45" customHeight="1" x14ac:dyDescent="0.25">
      <c r="B162" s="124"/>
      <c r="C162" s="125"/>
      <c r="D162" s="126">
        <v>3812</v>
      </c>
      <c r="E162" s="87" t="s">
        <v>241</v>
      </c>
      <c r="F162" s="71">
        <v>0</v>
      </c>
      <c r="G162" s="43">
        <v>0</v>
      </c>
      <c r="H162" s="43">
        <v>214.08</v>
      </c>
      <c r="I162" s="43">
        <v>100</v>
      </c>
    </row>
    <row r="163" spans="2:9" ht="17.45" customHeight="1" x14ac:dyDescent="0.25">
      <c r="B163" s="124" t="s">
        <v>17</v>
      </c>
      <c r="C163" s="119"/>
      <c r="D163" s="120"/>
      <c r="E163" s="73"/>
      <c r="F163" s="72"/>
      <c r="G163" s="44"/>
      <c r="H163" s="44"/>
      <c r="I163" s="44"/>
    </row>
    <row r="164" spans="2:9" ht="17.45" customHeight="1" x14ac:dyDescent="0.25">
      <c r="B164" s="165" t="s">
        <v>208</v>
      </c>
      <c r="C164" s="166"/>
      <c r="D164" s="167"/>
      <c r="E164" s="73" t="s">
        <v>209</v>
      </c>
      <c r="F164" s="72">
        <v>1061.78</v>
      </c>
      <c r="G164" s="44">
        <v>0</v>
      </c>
      <c r="H164" s="44">
        <f>H165</f>
        <v>1223.6099999999999</v>
      </c>
      <c r="I164" s="44">
        <v>100</v>
      </c>
    </row>
    <row r="165" spans="2:9" ht="27" customHeight="1" x14ac:dyDescent="0.25">
      <c r="B165" s="165" t="s">
        <v>240</v>
      </c>
      <c r="C165" s="166"/>
      <c r="D165" s="167"/>
      <c r="E165" s="73" t="s">
        <v>210</v>
      </c>
      <c r="F165" s="72">
        <v>1061.78</v>
      </c>
      <c r="G165" s="44">
        <v>0</v>
      </c>
      <c r="H165" s="44">
        <f>H166</f>
        <v>1223.6099999999999</v>
      </c>
      <c r="I165" s="44">
        <v>100</v>
      </c>
    </row>
    <row r="166" spans="2:9" ht="17.45" customHeight="1" x14ac:dyDescent="0.25">
      <c r="B166" s="165" t="s">
        <v>211</v>
      </c>
      <c r="C166" s="166"/>
      <c r="D166" s="167"/>
      <c r="E166" s="73" t="s">
        <v>150</v>
      </c>
      <c r="F166" s="72">
        <v>1061.78</v>
      </c>
      <c r="G166" s="44">
        <v>0</v>
      </c>
      <c r="H166" s="44">
        <f>H167</f>
        <v>1223.6099999999999</v>
      </c>
      <c r="I166" s="44">
        <v>100</v>
      </c>
    </row>
    <row r="167" spans="2:9" ht="17.45" customHeight="1" x14ac:dyDescent="0.25">
      <c r="B167" s="118"/>
      <c r="C167" s="119">
        <v>32</v>
      </c>
      <c r="D167" s="120"/>
      <c r="E167" s="48" t="s">
        <v>115</v>
      </c>
      <c r="F167" s="72">
        <v>1061.78</v>
      </c>
      <c r="G167" s="44">
        <v>0</v>
      </c>
      <c r="H167" s="44">
        <f>H168</f>
        <v>1223.6099999999999</v>
      </c>
      <c r="I167" s="44">
        <v>100</v>
      </c>
    </row>
    <row r="168" spans="2:9" ht="17.45" customHeight="1" x14ac:dyDescent="0.25">
      <c r="B168" s="118"/>
      <c r="C168" s="125"/>
      <c r="D168" s="126">
        <v>3234</v>
      </c>
      <c r="E168" s="87" t="s">
        <v>87</v>
      </c>
      <c r="F168" s="71">
        <v>0</v>
      </c>
      <c r="G168" s="43">
        <v>0</v>
      </c>
      <c r="H168" s="43">
        <v>1223.6099999999999</v>
      </c>
      <c r="I168" s="43">
        <v>0</v>
      </c>
    </row>
    <row r="169" spans="2:9" ht="18.600000000000001" customHeight="1" x14ac:dyDescent="0.25">
      <c r="B169" s="124" t="s">
        <v>17</v>
      </c>
      <c r="C169" s="119"/>
      <c r="D169" s="120"/>
      <c r="E169" s="73"/>
      <c r="F169" s="72"/>
      <c r="G169" s="44"/>
      <c r="H169" s="44"/>
      <c r="I169" s="44"/>
    </row>
    <row r="170" spans="2:9" ht="17.45" customHeight="1" x14ac:dyDescent="0.25">
      <c r="B170" s="165" t="s">
        <v>213</v>
      </c>
      <c r="C170" s="166"/>
      <c r="D170" s="167"/>
      <c r="E170" s="73" t="s">
        <v>212</v>
      </c>
      <c r="F170" s="72">
        <v>3162.5</v>
      </c>
      <c r="G170" s="44">
        <v>0</v>
      </c>
      <c r="H170" s="44">
        <f>H171</f>
        <v>2187.5</v>
      </c>
      <c r="I170" s="44">
        <v>100</v>
      </c>
    </row>
    <row r="171" spans="2:9" ht="17.45" customHeight="1" x14ac:dyDescent="0.25">
      <c r="B171" s="165" t="s">
        <v>214</v>
      </c>
      <c r="C171" s="166"/>
      <c r="D171" s="167"/>
      <c r="E171" s="73" t="s">
        <v>215</v>
      </c>
      <c r="F171" s="72">
        <v>3162.5</v>
      </c>
      <c r="G171" s="44">
        <v>0</v>
      </c>
      <c r="H171" s="44">
        <f>H172</f>
        <v>2187.5</v>
      </c>
      <c r="I171" s="44">
        <v>100</v>
      </c>
    </row>
    <row r="172" spans="2:9" ht="17.45" customHeight="1" x14ac:dyDescent="0.25">
      <c r="B172" s="165" t="s">
        <v>220</v>
      </c>
      <c r="C172" s="166"/>
      <c r="D172" s="167"/>
      <c r="E172" s="73" t="s">
        <v>150</v>
      </c>
      <c r="F172" s="72">
        <v>3162.5</v>
      </c>
      <c r="G172" s="44">
        <v>0</v>
      </c>
      <c r="H172" s="44">
        <f>H173</f>
        <v>2187.5</v>
      </c>
      <c r="I172" s="44">
        <v>100</v>
      </c>
    </row>
    <row r="173" spans="2:9" ht="17.45" customHeight="1" x14ac:dyDescent="0.25">
      <c r="B173" s="121"/>
      <c r="C173" s="122">
        <v>32</v>
      </c>
      <c r="D173" s="123"/>
      <c r="E173" s="48" t="s">
        <v>115</v>
      </c>
      <c r="F173" s="72">
        <v>3162.5</v>
      </c>
      <c r="G173" s="44">
        <v>0</v>
      </c>
      <c r="H173" s="44">
        <f>H174</f>
        <v>2187.5</v>
      </c>
      <c r="I173" s="44">
        <v>100</v>
      </c>
    </row>
    <row r="174" spans="2:9" ht="17.45" customHeight="1" x14ac:dyDescent="0.25">
      <c r="B174" s="99"/>
      <c r="C174" s="98"/>
      <c r="D174" s="126">
        <v>3237</v>
      </c>
      <c r="E174" s="87" t="s">
        <v>239</v>
      </c>
      <c r="F174" s="71">
        <v>0</v>
      </c>
      <c r="G174" s="43">
        <v>0</v>
      </c>
      <c r="H174" s="43">
        <v>2187.5</v>
      </c>
      <c r="I174" s="43">
        <v>0</v>
      </c>
    </row>
    <row r="175" spans="2:9" ht="19.899999999999999" customHeight="1" x14ac:dyDescent="0.25">
      <c r="B175" s="124" t="s">
        <v>17</v>
      </c>
      <c r="C175" s="122"/>
      <c r="D175" s="120"/>
      <c r="E175" s="73"/>
      <c r="F175" s="72"/>
      <c r="G175" s="44"/>
      <c r="H175" s="44"/>
      <c r="I175" s="44"/>
    </row>
    <row r="176" spans="2:9" ht="17.45" customHeight="1" x14ac:dyDescent="0.25">
      <c r="B176" s="165" t="s">
        <v>216</v>
      </c>
      <c r="C176" s="166"/>
      <c r="D176" s="167"/>
      <c r="E176" s="73" t="s">
        <v>217</v>
      </c>
      <c r="F176" s="72">
        <f>F177+F182+F190</f>
        <v>2877.25</v>
      </c>
      <c r="G176" s="44">
        <v>0</v>
      </c>
      <c r="H176" s="44">
        <f>H177+H182+H190</f>
        <v>2852.81</v>
      </c>
      <c r="I176" s="44">
        <f>H176/F176*100</f>
        <v>99.150577808671471</v>
      </c>
    </row>
    <row r="177" spans="2:9" ht="17.45" customHeight="1" x14ac:dyDescent="0.25">
      <c r="B177" s="165" t="s">
        <v>218</v>
      </c>
      <c r="C177" s="166"/>
      <c r="D177" s="167"/>
      <c r="E177" s="73" t="s">
        <v>219</v>
      </c>
      <c r="F177" s="72">
        <v>1958.28</v>
      </c>
      <c r="G177" s="44">
        <v>0</v>
      </c>
      <c r="H177" s="44">
        <v>1958.28</v>
      </c>
      <c r="I177" s="44">
        <f>H177/F177*100</f>
        <v>100</v>
      </c>
    </row>
    <row r="178" spans="2:9" ht="17.45" customHeight="1" x14ac:dyDescent="0.25">
      <c r="B178" s="165" t="s">
        <v>220</v>
      </c>
      <c r="C178" s="166"/>
      <c r="D178" s="167"/>
      <c r="E178" s="73" t="s">
        <v>150</v>
      </c>
      <c r="F178" s="72">
        <v>1958.28</v>
      </c>
      <c r="G178" s="44">
        <v>0</v>
      </c>
      <c r="H178" s="44">
        <v>1958.28</v>
      </c>
      <c r="I178" s="44">
        <f>H178/F178*100</f>
        <v>100</v>
      </c>
    </row>
    <row r="179" spans="2:9" ht="28.9" customHeight="1" x14ac:dyDescent="0.25">
      <c r="B179" s="121"/>
      <c r="C179" s="122">
        <v>42</v>
      </c>
      <c r="D179" s="120"/>
      <c r="E179" s="73" t="s">
        <v>98</v>
      </c>
      <c r="F179" s="72">
        <v>1958.28</v>
      </c>
      <c r="G179" s="44">
        <v>0</v>
      </c>
      <c r="H179" s="44">
        <v>1958.28</v>
      </c>
      <c r="I179" s="44">
        <f>H179/F179*100</f>
        <v>100</v>
      </c>
    </row>
    <row r="180" spans="2:9" ht="17.45" customHeight="1" x14ac:dyDescent="0.25">
      <c r="B180" s="121"/>
      <c r="C180" s="98"/>
      <c r="D180" s="126">
        <v>4221</v>
      </c>
      <c r="E180" s="87" t="s">
        <v>238</v>
      </c>
      <c r="F180" s="71">
        <v>0</v>
      </c>
      <c r="G180" s="43">
        <v>0</v>
      </c>
      <c r="H180" s="43">
        <v>1958.28</v>
      </c>
      <c r="I180" s="43">
        <v>0</v>
      </c>
    </row>
    <row r="181" spans="2:9" ht="17.45" customHeight="1" x14ac:dyDescent="0.25">
      <c r="B181" s="124" t="s">
        <v>17</v>
      </c>
      <c r="C181" s="122"/>
      <c r="D181" s="120"/>
      <c r="E181" s="73"/>
      <c r="F181" s="72"/>
      <c r="G181" s="44" t="s">
        <v>55</v>
      </c>
      <c r="H181" s="44"/>
      <c r="I181" s="44"/>
    </row>
    <row r="182" spans="2:9" ht="17.45" customHeight="1" x14ac:dyDescent="0.25">
      <c r="B182" s="165" t="s">
        <v>222</v>
      </c>
      <c r="C182" s="166"/>
      <c r="D182" s="167"/>
      <c r="E182" s="73" t="s">
        <v>221</v>
      </c>
      <c r="F182" s="116">
        <f>F183+F186</f>
        <v>457</v>
      </c>
      <c r="G182" s="53">
        <v>0</v>
      </c>
      <c r="H182" s="53">
        <f>H183+H186</f>
        <v>456.66999999999996</v>
      </c>
      <c r="I182" s="53">
        <f>H182/F182*100</f>
        <v>99.927789934354479</v>
      </c>
    </row>
    <row r="183" spans="2:9" ht="17.45" customHeight="1" x14ac:dyDescent="0.25">
      <c r="B183" s="165" t="s">
        <v>173</v>
      </c>
      <c r="C183" s="166"/>
      <c r="D183" s="167"/>
      <c r="E183" s="73" t="s">
        <v>168</v>
      </c>
      <c r="F183" s="116">
        <v>220</v>
      </c>
      <c r="G183" s="53">
        <v>0</v>
      </c>
      <c r="H183" s="53">
        <v>219.67</v>
      </c>
      <c r="I183" s="53">
        <v>100</v>
      </c>
    </row>
    <row r="184" spans="2:9" ht="27" customHeight="1" x14ac:dyDescent="0.25">
      <c r="B184" s="121"/>
      <c r="C184" s="122">
        <v>42</v>
      </c>
      <c r="D184" s="120"/>
      <c r="E184" s="73" t="s">
        <v>98</v>
      </c>
      <c r="F184" s="116">
        <v>220</v>
      </c>
      <c r="G184" s="53">
        <v>0</v>
      </c>
      <c r="H184" s="53">
        <v>219.67</v>
      </c>
      <c r="I184" s="53">
        <v>100</v>
      </c>
    </row>
    <row r="185" spans="2:9" ht="17.45" customHeight="1" x14ac:dyDescent="0.25">
      <c r="B185" s="99"/>
      <c r="C185" s="98"/>
      <c r="D185" s="126">
        <v>4241</v>
      </c>
      <c r="E185" s="87" t="s">
        <v>108</v>
      </c>
      <c r="F185" s="117">
        <v>0</v>
      </c>
      <c r="G185" s="55">
        <v>0</v>
      </c>
      <c r="H185" s="55">
        <v>219.67</v>
      </c>
      <c r="I185" s="55">
        <v>0</v>
      </c>
    </row>
    <row r="186" spans="2:9" ht="17.45" customHeight="1" x14ac:dyDescent="0.25">
      <c r="B186" s="165" t="s">
        <v>165</v>
      </c>
      <c r="C186" s="166"/>
      <c r="D186" s="167"/>
      <c r="E186" s="73" t="s">
        <v>204</v>
      </c>
      <c r="F186" s="116">
        <v>237</v>
      </c>
      <c r="G186" s="53">
        <v>0</v>
      </c>
      <c r="H186" s="53">
        <v>237</v>
      </c>
      <c r="I186" s="53">
        <v>0</v>
      </c>
    </row>
    <row r="187" spans="2:9" ht="27.6" customHeight="1" x14ac:dyDescent="0.25">
      <c r="B187" s="121"/>
      <c r="C187" s="122">
        <v>42</v>
      </c>
      <c r="D187" s="120"/>
      <c r="E187" s="73" t="s">
        <v>98</v>
      </c>
      <c r="F187" s="116">
        <v>237</v>
      </c>
      <c r="G187" s="53">
        <v>0</v>
      </c>
      <c r="H187" s="53">
        <v>237</v>
      </c>
      <c r="I187" s="53">
        <v>0</v>
      </c>
    </row>
    <row r="188" spans="2:9" ht="15" customHeight="1" x14ac:dyDescent="0.25">
      <c r="B188" s="121"/>
      <c r="C188" s="122"/>
      <c r="D188" s="126">
        <v>4241</v>
      </c>
      <c r="E188" s="87" t="s">
        <v>108</v>
      </c>
      <c r="F188" s="117">
        <v>0</v>
      </c>
      <c r="G188" s="55">
        <v>0</v>
      </c>
      <c r="H188" s="55">
        <v>237</v>
      </c>
      <c r="I188" s="55">
        <v>0</v>
      </c>
    </row>
    <row r="189" spans="2:9" ht="22.9" customHeight="1" x14ac:dyDescent="0.25">
      <c r="B189" s="124" t="s">
        <v>17</v>
      </c>
      <c r="C189" s="122"/>
      <c r="D189" s="120"/>
      <c r="E189" s="73"/>
      <c r="F189" s="116"/>
      <c r="G189" s="53" t="s">
        <v>55</v>
      </c>
      <c r="H189" s="53"/>
      <c r="I189" s="53"/>
    </row>
    <row r="190" spans="2:9" ht="17.45" customHeight="1" x14ac:dyDescent="0.25">
      <c r="B190" s="165" t="s">
        <v>225</v>
      </c>
      <c r="C190" s="166"/>
      <c r="D190" s="167"/>
      <c r="E190" s="73" t="s">
        <v>224</v>
      </c>
      <c r="F190" s="72">
        <v>461.97</v>
      </c>
      <c r="G190" s="44">
        <v>0</v>
      </c>
      <c r="H190" s="44">
        <v>437.86</v>
      </c>
      <c r="I190" s="44">
        <f>H190/F190*100</f>
        <v>94.781046388293618</v>
      </c>
    </row>
    <row r="191" spans="2:9" ht="17.45" customHeight="1" x14ac:dyDescent="0.25">
      <c r="B191" s="165" t="s">
        <v>220</v>
      </c>
      <c r="C191" s="166"/>
      <c r="D191" s="167"/>
      <c r="E191" s="73" t="s">
        <v>150</v>
      </c>
      <c r="F191" s="72">
        <v>461.97</v>
      </c>
      <c r="G191" s="44">
        <v>0</v>
      </c>
      <c r="H191" s="44">
        <v>437.86</v>
      </c>
      <c r="I191" s="44">
        <f>H191/F191*100</f>
        <v>94.781046388293618</v>
      </c>
    </row>
    <row r="192" spans="2:9" ht="23.45" customHeight="1" x14ac:dyDescent="0.25">
      <c r="B192" s="121"/>
      <c r="C192" s="122">
        <v>42</v>
      </c>
      <c r="D192" s="120"/>
      <c r="E192" s="73" t="s">
        <v>98</v>
      </c>
      <c r="F192" s="72">
        <v>461.97</v>
      </c>
      <c r="G192" s="44">
        <v>0</v>
      </c>
      <c r="H192" s="44">
        <v>437.86</v>
      </c>
      <c r="I192" s="44">
        <f>H192/F192*100</f>
        <v>94.781046388293618</v>
      </c>
    </row>
    <row r="193" spans="2:9" ht="15" customHeight="1" x14ac:dyDescent="0.25">
      <c r="B193" s="121"/>
      <c r="C193" s="122"/>
      <c r="D193" s="126">
        <v>4227</v>
      </c>
      <c r="E193" s="87" t="s">
        <v>223</v>
      </c>
      <c r="F193" s="71">
        <v>0</v>
      </c>
      <c r="G193" s="43">
        <v>0</v>
      </c>
      <c r="H193" s="43">
        <v>437.86</v>
      </c>
      <c r="I193" s="43">
        <v>0</v>
      </c>
    </row>
    <row r="194" spans="2:9" ht="17.45" customHeight="1" x14ac:dyDescent="0.25">
      <c r="B194" s="124" t="s">
        <v>17</v>
      </c>
      <c r="C194" s="122"/>
      <c r="D194" s="120"/>
      <c r="E194" s="73"/>
      <c r="F194" s="72"/>
      <c r="G194" s="44"/>
      <c r="H194" s="44"/>
      <c r="I194" s="44"/>
    </row>
    <row r="195" spans="2:9" ht="17.45" customHeight="1" x14ac:dyDescent="0.25">
      <c r="B195" s="165" t="s">
        <v>226</v>
      </c>
      <c r="C195" s="166"/>
      <c r="D195" s="167"/>
      <c r="E195" s="73" t="s">
        <v>227</v>
      </c>
      <c r="F195" s="72">
        <v>5896.75</v>
      </c>
      <c r="G195" s="43">
        <v>0</v>
      </c>
      <c r="H195" s="44">
        <v>5205.93</v>
      </c>
      <c r="I195" s="44">
        <f>H195/F195*100</f>
        <v>88.284733115699339</v>
      </c>
    </row>
    <row r="196" spans="2:9" ht="17.45" customHeight="1" x14ac:dyDescent="0.25">
      <c r="B196" s="165" t="s">
        <v>228</v>
      </c>
      <c r="C196" s="166"/>
      <c r="D196" s="167"/>
      <c r="E196" s="73" t="s">
        <v>229</v>
      </c>
      <c r="F196" s="72">
        <v>5896.75</v>
      </c>
      <c r="G196" s="43">
        <v>0</v>
      </c>
      <c r="H196" s="44">
        <v>5205.93</v>
      </c>
      <c r="I196" s="44">
        <f>H196/F196*100</f>
        <v>88.284733115699339</v>
      </c>
    </row>
    <row r="197" spans="2:9" ht="17.45" customHeight="1" x14ac:dyDescent="0.25">
      <c r="B197" s="165" t="s">
        <v>173</v>
      </c>
      <c r="C197" s="166"/>
      <c r="D197" s="167"/>
      <c r="E197" s="73" t="s">
        <v>168</v>
      </c>
      <c r="F197" s="72">
        <v>1270.75</v>
      </c>
      <c r="G197" s="43">
        <v>0</v>
      </c>
      <c r="H197" s="44">
        <v>579.94000000000005</v>
      </c>
      <c r="I197" s="44">
        <f>H197/F197*100</f>
        <v>45.6376155813496</v>
      </c>
    </row>
    <row r="198" spans="2:9" ht="17.45" customHeight="1" x14ac:dyDescent="0.25">
      <c r="B198" s="121"/>
      <c r="C198" s="122">
        <v>31</v>
      </c>
      <c r="D198" s="120"/>
      <c r="E198" s="73" t="s">
        <v>235</v>
      </c>
      <c r="F198" s="72">
        <v>1075.29</v>
      </c>
      <c r="G198" s="43">
        <v>0</v>
      </c>
      <c r="H198" s="44">
        <v>316.95</v>
      </c>
      <c r="I198" s="44">
        <v>0</v>
      </c>
    </row>
    <row r="199" spans="2:9" ht="17.45" customHeight="1" x14ac:dyDescent="0.25">
      <c r="B199" s="99"/>
      <c r="C199" s="98"/>
      <c r="D199" s="126">
        <v>3111</v>
      </c>
      <c r="E199" s="87" t="s">
        <v>236</v>
      </c>
      <c r="F199" s="71">
        <v>0</v>
      </c>
      <c r="G199" s="43">
        <v>0</v>
      </c>
      <c r="H199" s="43">
        <v>316.95</v>
      </c>
      <c r="I199" s="43">
        <v>0</v>
      </c>
    </row>
    <row r="200" spans="2:9" ht="17.45" customHeight="1" x14ac:dyDescent="0.25">
      <c r="B200" s="99"/>
      <c r="C200" s="98"/>
      <c r="D200" s="126">
        <v>3121</v>
      </c>
      <c r="E200" s="87" t="s">
        <v>68</v>
      </c>
      <c r="F200" s="71">
        <v>0</v>
      </c>
      <c r="G200" s="43">
        <v>0</v>
      </c>
      <c r="H200" s="43">
        <v>0</v>
      </c>
      <c r="I200" s="43">
        <v>0</v>
      </c>
    </row>
    <row r="201" spans="2:9" ht="17.45" customHeight="1" x14ac:dyDescent="0.25">
      <c r="B201" s="99"/>
      <c r="C201" s="98"/>
      <c r="D201" s="126">
        <v>3132</v>
      </c>
      <c r="E201" s="87" t="s">
        <v>70</v>
      </c>
      <c r="F201" s="71">
        <v>0</v>
      </c>
      <c r="G201" s="43">
        <v>0</v>
      </c>
      <c r="H201" s="43">
        <v>0</v>
      </c>
      <c r="I201" s="43">
        <v>0</v>
      </c>
    </row>
    <row r="202" spans="2:9" ht="17.45" customHeight="1" x14ac:dyDescent="0.25">
      <c r="B202" s="121"/>
      <c r="C202" s="122">
        <v>32</v>
      </c>
      <c r="D202" s="120" t="s">
        <v>55</v>
      </c>
      <c r="E202" s="73" t="s">
        <v>115</v>
      </c>
      <c r="F202" s="72">
        <v>195.46</v>
      </c>
      <c r="G202" s="43">
        <v>0</v>
      </c>
      <c r="H202" s="44">
        <v>262.99</v>
      </c>
      <c r="I202" s="44">
        <v>100</v>
      </c>
    </row>
    <row r="203" spans="2:9" ht="17.45" customHeight="1" x14ac:dyDescent="0.25">
      <c r="B203" s="121"/>
      <c r="C203" s="122"/>
      <c r="D203" s="126">
        <v>3212</v>
      </c>
      <c r="E203" s="87" t="s">
        <v>237</v>
      </c>
      <c r="F203" s="71">
        <v>0</v>
      </c>
      <c r="G203" s="43">
        <v>0</v>
      </c>
      <c r="H203" s="43">
        <v>262.99</v>
      </c>
      <c r="I203" s="43">
        <v>0</v>
      </c>
    </row>
    <row r="204" spans="2:9" ht="17.45" customHeight="1" x14ac:dyDescent="0.25">
      <c r="B204" s="165" t="s">
        <v>231</v>
      </c>
      <c r="C204" s="166"/>
      <c r="D204" s="167"/>
      <c r="E204" s="73" t="s">
        <v>230</v>
      </c>
      <c r="F204" s="72">
        <v>4626</v>
      </c>
      <c r="G204" s="43">
        <v>0</v>
      </c>
      <c r="H204" s="44">
        <f>H205+H209</f>
        <v>4625.99</v>
      </c>
      <c r="I204" s="44">
        <f>H204/F204*100</f>
        <v>99.999783830523128</v>
      </c>
    </row>
    <row r="205" spans="2:9" ht="17.45" customHeight="1" x14ac:dyDescent="0.25">
      <c r="B205" s="121"/>
      <c r="C205" s="122">
        <v>31</v>
      </c>
      <c r="D205" s="120"/>
      <c r="E205" s="73" t="s">
        <v>235</v>
      </c>
      <c r="F205" s="72">
        <v>3497.85</v>
      </c>
      <c r="G205" s="43">
        <v>0</v>
      </c>
      <c r="H205" s="44">
        <f>H206+H207+H208</f>
        <v>3497.84</v>
      </c>
      <c r="I205" s="44">
        <f>H205/F205*100</f>
        <v>99.999714110096207</v>
      </c>
    </row>
    <row r="206" spans="2:9" ht="17.45" customHeight="1" x14ac:dyDescent="0.25">
      <c r="B206" s="121"/>
      <c r="C206" s="98"/>
      <c r="D206" s="126">
        <v>3111</v>
      </c>
      <c r="E206" s="87" t="s">
        <v>236</v>
      </c>
      <c r="F206" s="71">
        <v>0</v>
      </c>
      <c r="G206" s="43">
        <v>0</v>
      </c>
      <c r="H206" s="43">
        <v>1852.08</v>
      </c>
      <c r="I206" s="43">
        <v>0</v>
      </c>
    </row>
    <row r="207" spans="2:9" ht="17.45" customHeight="1" x14ac:dyDescent="0.25">
      <c r="B207" s="121"/>
      <c r="C207" s="98"/>
      <c r="D207" s="126">
        <v>3121</v>
      </c>
      <c r="E207" s="87" t="s">
        <v>68</v>
      </c>
      <c r="F207" s="71">
        <v>0</v>
      </c>
      <c r="G207" s="43">
        <v>0</v>
      </c>
      <c r="H207" s="43">
        <v>398.17</v>
      </c>
      <c r="I207" s="43">
        <v>0</v>
      </c>
    </row>
    <row r="208" spans="2:9" ht="17.45" customHeight="1" x14ac:dyDescent="0.25">
      <c r="B208" s="121"/>
      <c r="C208" s="98"/>
      <c r="D208" s="126">
        <v>3132</v>
      </c>
      <c r="E208" s="87" t="s">
        <v>70</v>
      </c>
      <c r="F208" s="71">
        <v>0</v>
      </c>
      <c r="G208" s="43">
        <v>0</v>
      </c>
      <c r="H208" s="43">
        <v>1247.5899999999999</v>
      </c>
      <c r="I208" s="43">
        <v>0</v>
      </c>
    </row>
    <row r="209" spans="2:9" ht="15.6" customHeight="1" x14ac:dyDescent="0.25">
      <c r="B209" s="121"/>
      <c r="C209" s="122">
        <v>32</v>
      </c>
      <c r="D209" s="120"/>
      <c r="E209" s="73" t="s">
        <v>115</v>
      </c>
      <c r="F209" s="72">
        <v>1128.1500000000001</v>
      </c>
      <c r="G209" s="43">
        <v>0</v>
      </c>
      <c r="H209" s="44">
        <f>H210+H211</f>
        <v>1128.1500000000001</v>
      </c>
      <c r="I209" s="44">
        <v>0</v>
      </c>
    </row>
    <row r="210" spans="2:9" ht="15.6" customHeight="1" x14ac:dyDescent="0.25">
      <c r="B210" s="121"/>
      <c r="C210" s="98"/>
      <c r="D210" s="126">
        <v>3211</v>
      </c>
      <c r="E210" s="87" t="s">
        <v>72</v>
      </c>
      <c r="F210" s="71">
        <v>0</v>
      </c>
      <c r="G210" s="43">
        <v>0</v>
      </c>
      <c r="H210" s="43">
        <v>79.63</v>
      </c>
      <c r="I210" s="43">
        <v>0</v>
      </c>
    </row>
    <row r="211" spans="2:9" ht="17.45" customHeight="1" x14ac:dyDescent="0.25">
      <c r="B211" s="121"/>
      <c r="C211" s="122"/>
      <c r="D211" s="126">
        <v>3212</v>
      </c>
      <c r="E211" s="87" t="s">
        <v>237</v>
      </c>
      <c r="F211" s="71">
        <v>0</v>
      </c>
      <c r="G211" s="43">
        <v>0</v>
      </c>
      <c r="H211" s="43">
        <v>1048.52</v>
      </c>
      <c r="I211" s="43">
        <v>0</v>
      </c>
    </row>
    <row r="212" spans="2:9" ht="16.899999999999999" customHeight="1" x14ac:dyDescent="0.25">
      <c r="B212" s="124" t="s">
        <v>17</v>
      </c>
      <c r="C212" s="122"/>
      <c r="D212" s="120"/>
      <c r="E212" s="73"/>
      <c r="F212" s="72"/>
      <c r="G212" s="44"/>
      <c r="H212" s="44"/>
      <c r="I212" s="44"/>
    </row>
    <row r="213" spans="2:9" ht="17.45" customHeight="1" x14ac:dyDescent="0.25">
      <c r="B213" s="165" t="s">
        <v>264</v>
      </c>
      <c r="C213" s="166"/>
      <c r="D213" s="167"/>
      <c r="E213" s="73" t="s">
        <v>232</v>
      </c>
      <c r="F213" s="72">
        <v>5500</v>
      </c>
      <c r="G213" s="44">
        <v>0</v>
      </c>
      <c r="H213" s="44">
        <v>6738.31</v>
      </c>
      <c r="I213" s="44">
        <f>H213/F213*100</f>
        <v>122.51472727272727</v>
      </c>
    </row>
    <row r="214" spans="2:9" ht="17.45" customHeight="1" x14ac:dyDescent="0.25">
      <c r="B214" s="165" t="s">
        <v>265</v>
      </c>
      <c r="C214" s="166"/>
      <c r="D214" s="167"/>
      <c r="E214" s="73" t="s">
        <v>233</v>
      </c>
      <c r="F214" s="72">
        <v>5500</v>
      </c>
      <c r="G214" s="44">
        <v>0</v>
      </c>
      <c r="H214" s="44">
        <v>6738.31</v>
      </c>
      <c r="I214" s="44">
        <f>H214/F214*100</f>
        <v>122.51472727272727</v>
      </c>
    </row>
    <row r="215" spans="2:9" ht="17.45" customHeight="1" x14ac:dyDescent="0.25">
      <c r="B215" s="165" t="s">
        <v>173</v>
      </c>
      <c r="C215" s="166"/>
      <c r="D215" s="167"/>
      <c r="E215" s="73" t="s">
        <v>168</v>
      </c>
      <c r="F215" s="72">
        <v>1400</v>
      </c>
      <c r="G215" s="44">
        <v>0</v>
      </c>
      <c r="H215" s="44">
        <f>H214-H222</f>
        <v>2638.3100000000004</v>
      </c>
      <c r="I215" s="44">
        <f>H215/F215*100</f>
        <v>188.45071428571433</v>
      </c>
    </row>
    <row r="216" spans="2:9" ht="17.45" customHeight="1" x14ac:dyDescent="0.25">
      <c r="B216" s="121"/>
      <c r="C216" s="122">
        <v>31</v>
      </c>
      <c r="D216" s="120"/>
      <c r="E216" s="73" t="s">
        <v>235</v>
      </c>
      <c r="F216" s="72">
        <v>1500</v>
      </c>
      <c r="G216" s="44">
        <v>0</v>
      </c>
      <c r="H216" s="44">
        <v>2488.31</v>
      </c>
      <c r="I216" s="44">
        <f>H216/F216*100</f>
        <v>165.88733333333332</v>
      </c>
    </row>
    <row r="217" spans="2:9" ht="17.45" customHeight="1" x14ac:dyDescent="0.25">
      <c r="B217" s="121"/>
      <c r="C217" s="98"/>
      <c r="D217" s="126">
        <v>3111</v>
      </c>
      <c r="E217" s="87" t="s">
        <v>236</v>
      </c>
      <c r="F217" s="71">
        <v>0</v>
      </c>
      <c r="G217" s="43">
        <v>0</v>
      </c>
      <c r="H217" s="43">
        <v>2000</v>
      </c>
      <c r="I217" s="43">
        <v>0</v>
      </c>
    </row>
    <row r="218" spans="2:9" ht="17.45" customHeight="1" x14ac:dyDescent="0.25">
      <c r="B218" s="121"/>
      <c r="C218" s="98"/>
      <c r="D218" s="126">
        <v>3121</v>
      </c>
      <c r="E218" s="87" t="s">
        <v>68</v>
      </c>
      <c r="F218" s="71">
        <v>0</v>
      </c>
      <c r="G218" s="43">
        <v>0</v>
      </c>
      <c r="H218" s="43">
        <v>0</v>
      </c>
      <c r="I218" s="43">
        <v>0</v>
      </c>
    </row>
    <row r="219" spans="2:9" ht="17.45" customHeight="1" x14ac:dyDescent="0.25">
      <c r="B219" s="121"/>
      <c r="C219" s="98"/>
      <c r="D219" s="126">
        <v>3132</v>
      </c>
      <c r="E219" s="87" t="s">
        <v>70</v>
      </c>
      <c r="F219" s="71">
        <v>0</v>
      </c>
      <c r="G219" s="43">
        <v>0</v>
      </c>
      <c r="H219" s="43">
        <v>488.31</v>
      </c>
      <c r="I219" s="43">
        <v>0</v>
      </c>
    </row>
    <row r="220" spans="2:9" ht="17.45" customHeight="1" x14ac:dyDescent="0.25">
      <c r="B220" s="121"/>
      <c r="C220" s="122">
        <v>32</v>
      </c>
      <c r="D220" s="120" t="s">
        <v>55</v>
      </c>
      <c r="E220" s="73" t="s">
        <v>115</v>
      </c>
      <c r="F220" s="72">
        <v>150</v>
      </c>
      <c r="G220" s="44">
        <v>0</v>
      </c>
      <c r="H220" s="44">
        <v>150</v>
      </c>
      <c r="I220" s="44">
        <v>0</v>
      </c>
    </row>
    <row r="221" spans="2:9" ht="17.45" customHeight="1" x14ac:dyDescent="0.25">
      <c r="B221" s="99"/>
      <c r="C221" s="98"/>
      <c r="D221" s="126">
        <v>3212</v>
      </c>
      <c r="E221" s="87" t="s">
        <v>237</v>
      </c>
      <c r="F221" s="71">
        <v>0</v>
      </c>
      <c r="G221" s="43">
        <v>0</v>
      </c>
      <c r="H221" s="43">
        <v>150</v>
      </c>
      <c r="I221" s="43">
        <v>0</v>
      </c>
    </row>
    <row r="222" spans="2:9" ht="17.45" customHeight="1" x14ac:dyDescent="0.25">
      <c r="B222" s="165" t="s">
        <v>231</v>
      </c>
      <c r="C222" s="166"/>
      <c r="D222" s="167"/>
      <c r="E222" s="73" t="s">
        <v>230</v>
      </c>
      <c r="F222" s="72">
        <f>F223+F227</f>
        <v>4100</v>
      </c>
      <c r="G222" s="44">
        <v>0</v>
      </c>
      <c r="H222" s="44">
        <f>H223+H227</f>
        <v>4100</v>
      </c>
      <c r="I222" s="44">
        <f>H222/F222*100</f>
        <v>100</v>
      </c>
    </row>
    <row r="223" spans="2:9" ht="17.45" customHeight="1" x14ac:dyDescent="0.25">
      <c r="B223" s="121"/>
      <c r="C223" s="122">
        <v>31</v>
      </c>
      <c r="D223" s="120"/>
      <c r="E223" s="73" t="s">
        <v>235</v>
      </c>
      <c r="F223" s="72">
        <v>3545.44</v>
      </c>
      <c r="G223" s="44">
        <v>0</v>
      </c>
      <c r="H223" s="44">
        <f>H224+H225+H226</f>
        <v>3545.4399999999996</v>
      </c>
      <c r="I223" s="44">
        <f>H223/F223*100</f>
        <v>99.999999999999986</v>
      </c>
    </row>
    <row r="224" spans="2:9" ht="17.45" customHeight="1" x14ac:dyDescent="0.25">
      <c r="B224" s="99"/>
      <c r="C224" s="98"/>
      <c r="D224" s="126">
        <v>3111</v>
      </c>
      <c r="E224" s="87" t="s">
        <v>236</v>
      </c>
      <c r="F224" s="71">
        <v>0</v>
      </c>
      <c r="G224" s="43">
        <v>0</v>
      </c>
      <c r="H224" s="43">
        <v>2705.24</v>
      </c>
      <c r="I224" s="43">
        <v>0</v>
      </c>
    </row>
    <row r="225" spans="2:9" ht="17.45" customHeight="1" x14ac:dyDescent="0.25">
      <c r="B225" s="99"/>
      <c r="C225" s="98"/>
      <c r="D225" s="126">
        <v>3121</v>
      </c>
      <c r="E225" s="87" t="s">
        <v>68</v>
      </c>
      <c r="F225" s="71">
        <v>0</v>
      </c>
      <c r="G225" s="43">
        <v>0</v>
      </c>
      <c r="H225" s="43">
        <v>500</v>
      </c>
      <c r="I225" s="43">
        <v>0</v>
      </c>
    </row>
    <row r="226" spans="2:9" ht="17.45" customHeight="1" x14ac:dyDescent="0.25">
      <c r="B226" s="99"/>
      <c r="C226" s="98"/>
      <c r="D226" s="126">
        <v>3132</v>
      </c>
      <c r="E226" s="87" t="s">
        <v>70</v>
      </c>
      <c r="F226" s="71">
        <v>0</v>
      </c>
      <c r="G226" s="43">
        <v>0</v>
      </c>
      <c r="H226" s="43">
        <v>340.2</v>
      </c>
      <c r="I226" s="43">
        <v>0</v>
      </c>
    </row>
    <row r="227" spans="2:9" ht="17.45" customHeight="1" x14ac:dyDescent="0.25">
      <c r="B227" s="121"/>
      <c r="C227" s="122">
        <v>32</v>
      </c>
      <c r="D227" s="120"/>
      <c r="E227" s="73" t="s">
        <v>115</v>
      </c>
      <c r="F227" s="72">
        <v>554.55999999999995</v>
      </c>
      <c r="G227" s="44">
        <v>0</v>
      </c>
      <c r="H227" s="44">
        <f>H228+H229</f>
        <v>554.55999999999995</v>
      </c>
      <c r="I227" s="44">
        <f>H227/F227*100</f>
        <v>100</v>
      </c>
    </row>
    <row r="228" spans="2:9" ht="17.45" customHeight="1" x14ac:dyDescent="0.25">
      <c r="B228" s="99"/>
      <c r="C228" s="98"/>
      <c r="D228" s="126">
        <v>3211</v>
      </c>
      <c r="E228" s="87" t="s">
        <v>72</v>
      </c>
      <c r="F228" s="71">
        <v>0</v>
      </c>
      <c r="G228" s="43">
        <v>0</v>
      </c>
      <c r="H228" s="43">
        <v>100</v>
      </c>
      <c r="I228" s="43">
        <v>0</v>
      </c>
    </row>
    <row r="229" spans="2:9" ht="17.45" customHeight="1" x14ac:dyDescent="0.25">
      <c r="B229" s="99"/>
      <c r="C229" s="98"/>
      <c r="D229" s="126">
        <v>3212</v>
      </c>
      <c r="E229" s="87" t="s">
        <v>237</v>
      </c>
      <c r="F229" s="71">
        <v>0</v>
      </c>
      <c r="G229" s="43">
        <v>0</v>
      </c>
      <c r="H229" s="43">
        <v>454.56</v>
      </c>
      <c r="I229" s="43">
        <v>0</v>
      </c>
    </row>
    <row r="230" spans="2:9" ht="13.9" customHeight="1" x14ac:dyDescent="0.25">
      <c r="B230" s="121"/>
      <c r="C230" s="122"/>
      <c r="D230" s="120"/>
      <c r="E230" s="73"/>
      <c r="F230" s="72"/>
      <c r="G230" s="44"/>
      <c r="H230" s="44"/>
      <c r="I230" s="44"/>
    </row>
    <row r="239" spans="2:9" x14ac:dyDescent="0.25">
      <c r="F239" s="88"/>
    </row>
  </sheetData>
  <sortState ref="B4:I4">
    <sortCondition ref="B4"/>
  </sortState>
  <mergeCells count="74">
    <mergeCell ref="B62:D62"/>
    <mergeCell ref="B63:D63"/>
    <mergeCell ref="B64:D64"/>
    <mergeCell ref="B70:D70"/>
    <mergeCell ref="B34:D34"/>
    <mergeCell ref="B45:D45"/>
    <mergeCell ref="B56:D56"/>
    <mergeCell ref="B40:D40"/>
    <mergeCell ref="B41:D41"/>
    <mergeCell ref="B44:D44"/>
    <mergeCell ref="B54:D54"/>
    <mergeCell ref="B55:D55"/>
    <mergeCell ref="B2:I2"/>
    <mergeCell ref="B8:D8"/>
    <mergeCell ref="B12:D12"/>
    <mergeCell ref="B10:D10"/>
    <mergeCell ref="B9:D9"/>
    <mergeCell ref="B33:D33"/>
    <mergeCell ref="B4:I4"/>
    <mergeCell ref="B6:E6"/>
    <mergeCell ref="B7:E7"/>
    <mergeCell ref="B13:D13"/>
    <mergeCell ref="B11:D11"/>
    <mergeCell ref="B89:D89"/>
    <mergeCell ref="B92:D92"/>
    <mergeCell ref="B100:D100"/>
    <mergeCell ref="B101:D101"/>
    <mergeCell ref="B71:D71"/>
    <mergeCell ref="B81:D81"/>
    <mergeCell ref="B85:D85"/>
    <mergeCell ref="B86:D86"/>
    <mergeCell ref="B123:D123"/>
    <mergeCell ref="B130:D130"/>
    <mergeCell ref="B131:D131"/>
    <mergeCell ref="B105:D105"/>
    <mergeCell ref="B106:D106"/>
    <mergeCell ref="B117:D117"/>
    <mergeCell ref="B118:D118"/>
    <mergeCell ref="B122:D122"/>
    <mergeCell ref="B111:D111"/>
    <mergeCell ref="B137:D137"/>
    <mergeCell ref="B138:D138"/>
    <mergeCell ref="B141:D141"/>
    <mergeCell ref="B142:D142"/>
    <mergeCell ref="B143:D143"/>
    <mergeCell ref="B149:D149"/>
    <mergeCell ref="B150:D150"/>
    <mergeCell ref="B154:D154"/>
    <mergeCell ref="B155:D155"/>
    <mergeCell ref="B144:D144"/>
    <mergeCell ref="B159:D159"/>
    <mergeCell ref="B160:D160"/>
    <mergeCell ref="B164:D164"/>
    <mergeCell ref="B165:D165"/>
    <mergeCell ref="B166:D166"/>
    <mergeCell ref="B170:D170"/>
    <mergeCell ref="B171:D171"/>
    <mergeCell ref="B172:D172"/>
    <mergeCell ref="B176:D176"/>
    <mergeCell ref="B177:D177"/>
    <mergeCell ref="B178:D178"/>
    <mergeCell ref="B182:D182"/>
    <mergeCell ref="B183:D183"/>
    <mergeCell ref="B186:D186"/>
    <mergeCell ref="B190:D190"/>
    <mergeCell ref="B213:D213"/>
    <mergeCell ref="B214:D214"/>
    <mergeCell ref="B215:D215"/>
    <mergeCell ref="B222:D222"/>
    <mergeCell ref="B191:D191"/>
    <mergeCell ref="B195:D195"/>
    <mergeCell ref="B196:D196"/>
    <mergeCell ref="B197:D197"/>
    <mergeCell ref="B204:D204"/>
  </mergeCells>
  <pageMargins left="0.7" right="0.7" top="0.75" bottom="0.75" header="0.3" footer="0.3"/>
  <pageSetup paperSize="9" scale="2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8:G21"/>
  <sheetViews>
    <sheetView topLeftCell="A10" workbookViewId="0">
      <selection activeCell="G22" sqref="G22"/>
    </sheetView>
  </sheetViews>
  <sheetFormatPr defaultRowHeight="15" x14ac:dyDescent="0.25"/>
  <cols>
    <col min="7" max="7" width="12.5703125" customWidth="1"/>
  </cols>
  <sheetData>
    <row r="8" spans="3:7" x14ac:dyDescent="0.25">
      <c r="C8" t="s">
        <v>149</v>
      </c>
      <c r="F8" t="s">
        <v>150</v>
      </c>
      <c r="G8">
        <v>13292.04</v>
      </c>
    </row>
    <row r="9" spans="3:7" ht="51" x14ac:dyDescent="0.25">
      <c r="C9" s="182" t="s">
        <v>149</v>
      </c>
      <c r="D9" s="183"/>
      <c r="E9" s="184"/>
      <c r="F9" s="92" t="s">
        <v>150</v>
      </c>
      <c r="G9" s="93">
        <v>45338.14</v>
      </c>
    </row>
    <row r="10" spans="3:7" ht="51" x14ac:dyDescent="0.25">
      <c r="C10" s="179" t="s">
        <v>167</v>
      </c>
      <c r="D10" s="180"/>
      <c r="E10" s="181"/>
      <c r="F10" s="94" t="s">
        <v>168</v>
      </c>
      <c r="G10" s="93">
        <f>G11</f>
        <v>200</v>
      </c>
    </row>
    <row r="11" spans="3:7" ht="51" x14ac:dyDescent="0.25">
      <c r="C11" s="179" t="s">
        <v>173</v>
      </c>
      <c r="D11" s="180"/>
      <c r="E11" s="181"/>
      <c r="F11" s="94" t="s">
        <v>168</v>
      </c>
      <c r="G11" s="95">
        <v>200</v>
      </c>
    </row>
    <row r="12" spans="3:7" ht="51" x14ac:dyDescent="0.25">
      <c r="C12" s="179" t="s">
        <v>173</v>
      </c>
      <c r="D12" s="180"/>
      <c r="E12" s="181"/>
      <c r="F12" s="94" t="s">
        <v>168</v>
      </c>
      <c r="G12" s="93">
        <v>6970</v>
      </c>
    </row>
    <row r="13" spans="3:7" ht="51" x14ac:dyDescent="0.25">
      <c r="C13" s="179" t="s">
        <v>173</v>
      </c>
      <c r="D13" s="180"/>
      <c r="E13" s="181"/>
      <c r="F13" s="94" t="s">
        <v>168</v>
      </c>
      <c r="G13" s="93">
        <v>929.06</v>
      </c>
    </row>
    <row r="14" spans="3:7" x14ac:dyDescent="0.25">
      <c r="C14" s="179" t="s">
        <v>173</v>
      </c>
      <c r="D14" s="180"/>
      <c r="E14" s="181"/>
      <c r="F14" s="97"/>
      <c r="G14" s="100">
        <v>1832</v>
      </c>
    </row>
    <row r="15" spans="3:7" ht="51" x14ac:dyDescent="0.25">
      <c r="C15" s="179" t="s">
        <v>211</v>
      </c>
      <c r="D15" s="180"/>
      <c r="E15" s="181"/>
      <c r="F15" s="94" t="s">
        <v>150</v>
      </c>
      <c r="G15" s="93">
        <v>1061.78</v>
      </c>
    </row>
    <row r="16" spans="3:7" ht="51" x14ac:dyDescent="0.25">
      <c r="C16" s="179" t="s">
        <v>220</v>
      </c>
      <c r="D16" s="180"/>
      <c r="E16" s="181"/>
      <c r="F16" s="94" t="s">
        <v>150</v>
      </c>
      <c r="G16" s="93">
        <v>3162.5</v>
      </c>
    </row>
    <row r="17" spans="3:7" ht="51" x14ac:dyDescent="0.25">
      <c r="C17" s="179" t="s">
        <v>220</v>
      </c>
      <c r="D17" s="180"/>
      <c r="E17" s="181"/>
      <c r="F17" s="94" t="s">
        <v>150</v>
      </c>
      <c r="G17" s="93">
        <v>1958.28</v>
      </c>
    </row>
    <row r="18" spans="3:7" ht="51" x14ac:dyDescent="0.25">
      <c r="C18" s="179" t="s">
        <v>173</v>
      </c>
      <c r="D18" s="180"/>
      <c r="E18" s="181"/>
      <c r="F18" s="94" t="s">
        <v>168</v>
      </c>
      <c r="G18" s="93">
        <v>220</v>
      </c>
    </row>
    <row r="19" spans="3:7" ht="51" x14ac:dyDescent="0.25">
      <c r="C19" s="179" t="s">
        <v>173</v>
      </c>
      <c r="D19" s="180"/>
      <c r="E19" s="181"/>
      <c r="F19" s="94" t="s">
        <v>168</v>
      </c>
      <c r="G19" s="93">
        <f>G20+G24</f>
        <v>1400</v>
      </c>
    </row>
    <row r="20" spans="3:7" ht="51" x14ac:dyDescent="0.25">
      <c r="C20" s="179" t="s">
        <v>173</v>
      </c>
      <c r="D20" s="180"/>
      <c r="E20" s="181"/>
      <c r="F20" s="94" t="s">
        <v>168</v>
      </c>
      <c r="G20" s="93">
        <v>1400</v>
      </c>
    </row>
    <row r="21" spans="3:7" x14ac:dyDescent="0.25">
      <c r="G21">
        <f>SUM(G8:G20)</f>
        <v>77963.799999999988</v>
      </c>
    </row>
  </sheetData>
  <mergeCells count="12"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POSEBNI DIO</vt:lpstr>
      <vt:lpstr>List1</vt:lpstr>
      <vt:lpstr>' Račun prihoda i rashoda'!Podrucje_ispisa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Krnica</cp:lastModifiedBy>
  <cp:lastPrinted>2024-01-24T10:12:55Z</cp:lastPrinted>
  <dcterms:created xsi:type="dcterms:W3CDTF">2022-08-12T12:51:27Z</dcterms:created>
  <dcterms:modified xsi:type="dcterms:W3CDTF">2024-03-26T07:32:36Z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